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PUBLICACIONES\PAGINA DE LA ENTIDAD\"/>
    </mc:Choice>
  </mc:AlternateContent>
  <bookViews>
    <workbookView xWindow="0" yWindow="0" windowWidth="20490" windowHeight="7665"/>
  </bookViews>
  <sheets>
    <sheet name="SECOP Versión-11" sheetId="1" r:id="rId1"/>
  </sheets>
  <definedNames>
    <definedName name="_xlnm._FilterDatabase" localSheetId="0" hidden="1">'SECOP Versión-11'!$A$18:$K$161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0" i="1" l="1"/>
  <c r="G160" i="1"/>
  <c r="G156" i="1"/>
  <c r="H151" i="1"/>
  <c r="G151" i="1"/>
  <c r="H136" i="1"/>
  <c r="G136" i="1"/>
  <c r="H134" i="1"/>
  <c r="G134" i="1"/>
  <c r="H133" i="1"/>
  <c r="G133" i="1"/>
  <c r="H132" i="1"/>
  <c r="G132" i="1"/>
  <c r="H131" i="1"/>
  <c r="G131" i="1"/>
  <c r="H130" i="1"/>
  <c r="G130" i="1"/>
  <c r="H129" i="1"/>
  <c r="G129" i="1"/>
  <c r="G127" i="1"/>
  <c r="H115" i="1"/>
  <c r="G115" i="1"/>
  <c r="H111" i="1"/>
  <c r="G111" i="1"/>
  <c r="H109" i="1"/>
  <c r="G109" i="1"/>
  <c r="H108" i="1"/>
  <c r="G108" i="1"/>
  <c r="H107" i="1"/>
  <c r="G107" i="1"/>
  <c r="H103" i="1"/>
  <c r="G103" i="1"/>
  <c r="H101" i="1"/>
  <c r="G101" i="1"/>
  <c r="H97" i="1"/>
  <c r="G97" i="1"/>
  <c r="H85" i="1"/>
  <c r="G85" i="1"/>
  <c r="H76" i="1"/>
  <c r="G76" i="1"/>
  <c r="H68" i="1"/>
  <c r="G68" i="1"/>
  <c r="H56" i="1"/>
  <c r="G56" i="1"/>
  <c r="H55" i="1"/>
  <c r="G55" i="1"/>
  <c r="H52" i="1"/>
  <c r="G52" i="1"/>
  <c r="H50" i="1"/>
  <c r="G50" i="1"/>
  <c r="H47" i="1"/>
  <c r="G47" i="1"/>
  <c r="H44" i="1"/>
  <c r="G44" i="1"/>
  <c r="H37" i="1"/>
  <c r="G37" i="1"/>
  <c r="H19" i="1"/>
  <c r="G19" i="1"/>
  <c r="G161" i="1" l="1"/>
  <c r="B12" i="1" s="1"/>
  <c r="H161" i="1"/>
</calcChain>
</file>

<file path=xl/comments1.xml><?xml version="1.0" encoding="utf-8"?>
<comments xmlns="http://schemas.openxmlformats.org/spreadsheetml/2006/main">
  <authors>
    <author>Adriana Marcela Ramirez Reyes</author>
  </authors>
  <commentList>
    <comment ref="G134" authorId="0" shapeId="0">
      <text>
        <r>
          <rPr>
            <b/>
            <sz val="9"/>
            <color indexed="81"/>
            <rFont val="Tahoma"/>
            <family val="2"/>
          </rPr>
          <t>Adriana Marcela Ramirez Reyes:</t>
        </r>
        <r>
          <rPr>
            <sz val="9"/>
            <color indexed="81"/>
            <rFont val="Tahoma"/>
            <family val="2"/>
          </rPr>
          <t xml:space="preserve">
Actividad 1: $123.256.500
Actividad 2: $140.000.000</t>
        </r>
      </text>
    </comment>
    <comment ref="H134" authorId="0" shapeId="0">
      <text>
        <r>
          <rPr>
            <b/>
            <sz val="9"/>
            <color indexed="81"/>
            <rFont val="Tahoma"/>
            <family val="2"/>
          </rPr>
          <t>Adriana Marcela Ramirez Reyes:</t>
        </r>
        <r>
          <rPr>
            <sz val="9"/>
            <color indexed="81"/>
            <rFont val="Tahoma"/>
            <family val="2"/>
          </rPr>
          <t xml:space="preserve">
Actividad 1: $123.256.500
Actividad 2: $140.000.000</t>
        </r>
      </text>
    </comment>
  </commentList>
</comments>
</file>

<file path=xl/sharedStrings.xml><?xml version="1.0" encoding="utf-8"?>
<sst xmlns="http://schemas.openxmlformats.org/spreadsheetml/2006/main" count="1180" uniqueCount="271">
  <si>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</si>
  <si>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</si>
  <si>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</si>
  <si>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</si>
  <si>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</si>
  <si>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</si>
  <si>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</si>
  <si>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</si>
  <si>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</si>
  <si>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</si>
  <si>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</si>
  <si>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</si>
  <si>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</si>
  <si>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</si>
  <si>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Secretaria General - Yalile Katerine Assaf Abueita</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</si>
  <si>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</si>
  <si>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</si>
  <si>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</si>
  <si>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</si>
  <si>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</si>
  <si>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</si>
  <si>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</si>
  <si>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</si>
  <si>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</si>
  <si>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</si>
  <si>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</si>
  <si>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</si>
  <si>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</si>
  <si>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</si>
  <si>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</si>
  <si>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</si>
  <si>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Adquirir a través de la Tienda Virtual del Estado Colombiano el suministro de Dotación para los funcionarios de la Superintendencia del Subsidio Familiar que tenga derecho por ley.</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</si>
  <si>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</si>
  <si>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</si>
  <si>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</si>
  <si>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</si>
  <si>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</si>
  <si>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</si>
  <si>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</si>
  <si>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</si>
  <si>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</si>
  <si>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</si>
  <si>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</si>
  <si>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</si>
  <si>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</si>
  <si>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</si>
  <si>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</si>
  <si>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</si>
  <si>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</si>
  <si>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</si>
  <si>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</si>
  <si>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</si>
  <si>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</si>
  <si>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</si>
  <si>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</si>
  <si>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</si>
  <si>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</si>
  <si>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transporte terrestre automotor especial para los funcionarios de la Superintendencia del Subsidio Familiar en la ciudad de Bogotá, D.C.</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</si>
  <si>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</si>
  <si>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</si>
  <si>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</si>
  <si>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</si>
  <si>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</si>
  <si>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</si>
  <si>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</si>
  <si>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</si>
  <si>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</si>
  <si>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fotoconductores para impresoras LEXMARK y Tonner para las impresores de la Superintendencia del Subsidio Familiar.</t>
  </si>
  <si>
    <t>NOVIEMBRE</t>
  </si>
  <si>
    <t>ADQUIRIR EL SOAT PARA EL PARQUE AUTOMOTOR DE LA SUPERINTENDENCIA DEL SUBSIDIO FAMILIAR, CINCO (5) CARROS Y UNA (1) MOTO.</t>
  </si>
  <si>
    <t>3 dìas</t>
  </si>
  <si>
    <t>Contratar el programa de seguros que ampare los bienes e intereses patrimoniales de propiedad de la Superintendencia del Subsidio Familiar, así como de aquellos por los que sea o llegare a ser legalmente responsable o le corresponda asegurar en virtud de disposición legal o contractual.</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</si>
  <si>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</si>
  <si>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</si>
  <si>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</si>
  <si>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MAYO</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</si>
  <si>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</si>
  <si>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</si>
  <si>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</si>
  <si>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</si>
  <si>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</si>
  <si>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</si>
  <si>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JUNIO</t>
  </si>
  <si>
    <t>Suministro de combustible para los vehiculos de la entidad con el fin de que se cumplan las actividades requeridas en el desarrollo de las funciones de los directivos de la entidad.</t>
  </si>
  <si>
    <t>Contratar los sevicios de un tecnologo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</si>
  <si>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</si>
  <si>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</si>
  <si>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4 meses</t>
  </si>
  <si>
    <t>Contratar la prestación de servicios de intermediación para la venta de los bienes muebles, propiedad de la Superintendencia del Subsidio Familiar, que se den de baja durante el plazo de ejecución del contrato; a través de la modalidad del martillo, subasta de tipo ascendente por lotes ó unidades.</t>
  </si>
  <si>
    <t>Contratación Directa (con ofertas)</t>
  </si>
  <si>
    <t>Contratar la prestación de servicios de un profesional para adelantar la actualización del Plan Institucional de Gestión Ambiental - PIGA, en cumplimiento de la normativa vigente.</t>
  </si>
  <si>
    <t>1 mes y 15 días</t>
  </si>
  <si>
    <t>Funcionamiento</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</si>
  <si>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</si>
  <si>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CALDERON
Director para la Gestión de las CCF
Teléfono: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</si>
  <si>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</si>
  <si>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</si>
  <si>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</si>
  <si>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</si>
  <si>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</si>
  <si>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</si>
  <si>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</si>
  <si>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</si>
  <si>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</si>
  <si>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</si>
  <si>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</si>
  <si>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</si>
  <si>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integrados de gestión, de acuerdo a lo establecido en los planes y proyectos estratégicos de la Superintendencia.</t>
  </si>
  <si>
    <t>2 meses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</si>
  <si>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</si>
  <si>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</si>
  <si>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</si>
  <si>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</si>
  <si>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</si>
  <si>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</si>
  <si>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</si>
  <si>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Recursos Nación - Funcionamiento</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</si>
  <si>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</si>
  <si>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</si>
  <si>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</si>
  <si>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</si>
  <si>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</si>
  <si>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</si>
  <si>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</si>
  <si>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</si>
  <si>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</si>
  <si>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</si>
  <si>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</si>
  <si>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</si>
  <si>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</si>
  <si>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</si>
  <si>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</si>
  <si>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</si>
  <si>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</si>
  <si>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LIBIA CONSTANZA SILVA NIÑO
Coordinadora del Grupo de  Gestión del Talento Humano
Teléfono: 3487800 
lsilvan@ssf.gov.co</t>
  </si>
  <si>
    <t>Contratar los Servicios para la participación de la delegación deportiva de la Superintendencia del Subsidio Familiar en los Juegos Intercajas de la Confraternidad 2017</t>
  </si>
  <si>
    <t>JULIO</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</si>
  <si>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</si>
  <si>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</si>
  <si>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</si>
  <si>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</si>
  <si>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</si>
  <si>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</si>
  <si>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</si>
  <si>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Contratar la prestación de servicios profesionales como abogada para apoyar al Grupo de Gestión del Talento Humano en la elaboración de estudios previos y seguimiento a la ejecución de contratos del área.</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</si>
  <si>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</si>
  <si>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</si>
  <si>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DIANA KARIME VELEZ
Jefe Oficina de Protección al Usuario SSF, 
Tel 3487808
dvelezg@ssf.gov.co</t>
  </si>
  <si>
    <t>Prestar los servicios profesionales para acompañar a la Oficina de Protección al Usuario en la elaboración del plan de acción para el año 2018, y en los proyectos de inversión</t>
  </si>
  <si>
    <t>Prestar los servicios profesionales como abogado para brindar apoyo jurídico en los diversos trámites administrativos que debe adelantar el despacho de la Secretaria General de la Superintendencia del Subsidio Familiar</t>
  </si>
  <si>
    <t>7 meses y 15 días</t>
  </si>
  <si>
    <t>LUZ MARY CORONADO MARÍN
Secretario (a) General
Tel 3487808
lcoronadom@ssf.gov.co</t>
  </si>
  <si>
    <t>Brindar asesoría profesional al despacho de la secretaria general en los asuntos de su competencia y de acuerdo con los procesos a cargo tanto en materia contractual como administrativa, de acuerdo con el perfil de la contratista</t>
  </si>
  <si>
    <t xml:space="preserve">OCTUBRE </t>
  </si>
  <si>
    <t>2 meses y 20 días</t>
  </si>
  <si>
    <t>YALILE KATERINE ASSAF ABUEITA
Secretaria General
Tel: 3487800
yassafa@ssf.gov.co</t>
  </si>
  <si>
    <t>Contratar la prestación de servicios profesionales de una comunicadora social para la producción de información y mensajes institucionales con el objetivo de lograr el mayor impacto posible en la ciudadanía, afiliados y beneficiarios de los servicios sociales de las cajas de compensación familiar a través de los medios de comunicación de las mismas.</t>
  </si>
  <si>
    <t>1 mes y 20 días</t>
  </si>
  <si>
    <t>JOHN GAVIRIA MARIN
Profesional Especializado - Despacho
Teléfono: 3487800 
jgaviriam@ssf.gov.co</t>
  </si>
  <si>
    <t>Contratar los servicios profesionales, para apoyar a la Oficina Asesora de Planeación de la Superintendencia del Subsidio Familiar en el mejoramiento del Modelo de Planeación y Gestión de procesos y procedimientos estratégicas, de apoyo y de evaluación y control, para el fortalecimiento en la labor de inspección, vigilancia y control.</t>
  </si>
  <si>
    <t>RAFAEL TRUJILLO CALDERON
Jefe de la Oficina Asesora de Planeación (e)
Teléfono: 3487800 
rtrujilloc@ssf.gov.co</t>
  </si>
  <si>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</si>
  <si>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1 mes y 10 días</t>
  </si>
  <si>
    <t>RUBEN DARIO CORDOBA VICTORIA
Superintendente Delegado para Estudios Especiales y la Evaluación de Proyectos (e)
Teléfono: 3487800 
rcordobav@ssf.gov.co</t>
  </si>
  <si>
    <t>Prestar los servicios profesionales como contador público en el alistamiento de las normas Internacionales de Contabilidad para el Sector Público (NICSP) para la Superintendencia del Subsidio Familiar</t>
  </si>
  <si>
    <t>1 mes y 9 días</t>
  </si>
  <si>
    <t>CARLOS ARTURO GAVIRIA VEGA
Coordinador Gestión Financiera
Tel: 3487800  
cgaviriav@ssf.gov.co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</si>
  <si>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</si>
  <si>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de la Superintendencia del Subsidio Familiar.</t>
    </r>
  </si>
  <si>
    <t xml:space="preserve">2 meses </t>
  </si>
  <si>
    <t>Recursos Nación -Inversión</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</si>
  <si>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</si>
  <si>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tecnológica ESIGNA </t>
    </r>
    <r>
      <rPr>
        <b/>
        <sz val="10"/>
        <rFont val="Arial Narrow"/>
        <family val="2"/>
      </rPr>
      <t>Objeto:</t>
    </r>
    <r>
      <rPr>
        <sz val="10"/>
        <rFont val="Arial Narrow"/>
        <family val="2"/>
      </rPr>
      <t xml:space="preserve"> Renovación, mantenimiento, Garantía y Asistencia con vigencia de (1) año de las licencias eSigna, de uso Corporativo, sobre la cual está implementado el Sistema de Trámites y Servicios (GTSS)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</si>
  <si>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</si>
  <si>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</si>
  <si>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2017 suscrito entre el Instituto Colombiano de Crédito Educativo y Estudios Técnicos en el Exterior – ICETEX y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</si>
  <si>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</si>
  <si>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NACIONAL ULTIMAS ACTUALIZACIONES EN EL FORTALECIMIENTO DEL COBRO COACTIVO Y JURISDICCIÓN COACTIVA EN LAS ENTIDADES PUBLICAS"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</si>
  <si>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</si>
  <si>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Superintendencia del Susidio Familiar, aprobado por comité el 18 de mayo de 2017 Acta 04.</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</si>
  <si>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para la participación al SEMINARIO E MANEJO DE EVIDENCIAS DIGITALES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</si>
  <si>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t>
    </r>
    <r>
      <rPr>
        <sz val="10"/>
        <rFont val="Arial Narrow"/>
        <family val="2"/>
      </rPr>
      <t>Inscripción al seminario Nacional "HERRAMIENTAS PRACTICAS PARA LA GESTIÓN FINANCIERA Y PRESUPUESTAL EN LAS ENTIDADES PUBLICAS QUE SE LLEVARÁ A CABO LOS DIAS 16 AL 19 DE MARZO DE 2017.</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</si>
  <si>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Seminario Nacional de "FORMULACIÓN SEGUIMIENTO Y CONTROL DEL PLAN INSTITUCIONAL DE ARCHIVO -PINAR - PROGRAMA DE GESTIÓN DOCUMENTAL - PGD" para los funcionarios de la Superintendencia del Subsidio Familiar".</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</si>
  <si>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</si>
  <si>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</si>
  <si>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</si>
  <si>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Actividad 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</si>
  <si>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</si>
  <si>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</si>
  <si>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</si>
  <si>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</si>
  <si>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</si>
  <si>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</si>
  <si>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</si>
  <si>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</si>
  <si>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</si>
  <si>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</si>
  <si>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las auditorías de seguimiento y/o certificación del SIG por el ente certificador. </t>
    </r>
    <r>
      <rPr>
        <b/>
        <sz val="10"/>
        <rFont val="Arial Narrow"/>
        <family val="2"/>
      </rPr>
      <t>Objeto</t>
    </r>
    <r>
      <rPr>
        <sz val="10"/>
        <rFont val="Arial Narrow"/>
        <family val="2"/>
      </rPr>
      <t>: Realizar la auditoría externa de renovación a la certificación del Sistema de Gestión de la Calidad de la Superintendencia del Subsidio Familiar de acuerdo con las normas técnicas ISO 9001:2015.</t>
    </r>
  </si>
  <si>
    <t>20 días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</si>
  <si>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</si>
  <si>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</si>
  <si>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r>
  </si>
  <si>
    <t>2 meses y 15 días</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</si>
  <si>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</si>
  <si>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Prestar los servicios de apoyo y logística para realizar el Seminario “TRANSPARENCIA POR EL SISTEMA DE SUBSIDIO FAMILIAR”, el cual se desarrollará en la ciudad de Cartagena de Indias (Bolívar) los días 14 y 15 de septiembre de 2017.</t>
    </r>
  </si>
  <si>
    <t xml:space="preserve">HERACLITO LANDINEZ SUAREZ 
Superintendente Delegado para la Gestión 
Tel: 3487800  
hlandinezs@ssf.gov.co
</t>
  </si>
  <si>
    <t>86101705;90111601</t>
  </si>
  <si>
    <r>
      <t xml:space="preserve">PI - MEJORAMIENTO EN LA CAPACIDAD DE GESTIÓN INSTITUCIONAL, PARA FORTALECER LA INSPECCIÓN, VIGILANCIA Y CONTROL DE LA SUPERINTENDENCIA DEL SUBSIDIO FAMILIAR Actividad 1: </t>
    </r>
    <r>
      <rPr>
        <sz val="10"/>
        <rFont val="Arial Narrow"/>
        <family val="2"/>
      </rPr>
      <t xml:space="preserve">Realizar seminarios de retroalimentación dirigido al as CCF sobre políticas y gestión administrativa, financiero contable, fondos de ley y servicios sociales. </t>
    </r>
    <r>
      <rPr>
        <b/>
        <sz val="10"/>
        <rFont val="Arial Narrow"/>
        <family val="2"/>
      </rPr>
      <t>Actividad 2</t>
    </r>
    <r>
      <rPr>
        <sz val="10"/>
        <rFont val="Arial Narrow"/>
        <family val="2"/>
      </rPr>
      <t xml:space="preserve">. Realizar un taller de actualización normativa dirigida a los consejeros directivos de las CCF. </t>
    </r>
    <r>
      <rPr>
        <b/>
        <sz val="10"/>
        <rFont val="Arial Narrow"/>
        <family val="2"/>
      </rPr>
      <t xml:space="preserve">Objeto: </t>
    </r>
    <r>
      <rPr>
        <sz val="10"/>
        <rFont val="Arial Narrow"/>
        <family val="2"/>
      </rPr>
      <t>Prestar los servicios de apoyo logístico, para realizar el seminario “EVALUACIÓN DE LA GESTIÓN PROGRAMA FONIÑEZ”, el cual se desarrollará en la ciudad de Leticia (Amazonas) los días 2 y 3 de noviembre de 2017.</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</si>
  <si>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taller- seminario dirigido a las Cajas de Compensación Familiar para exponer los casos exitosos frente a la implementación de los servicios sociales prestados. </t>
    </r>
    <r>
      <rPr>
        <b/>
        <sz val="10"/>
        <rFont val="Arial Narrow"/>
        <family val="2"/>
      </rPr>
      <t>Objeto:</t>
    </r>
    <r>
      <rPr>
        <sz val="10"/>
        <rFont val="Arial Narrow"/>
        <family val="2"/>
      </rPr>
      <t xml:space="preserve"> Prestar los servicios de apoyo y logística a la Superintendencia del Subsidio Familiar para realizar el "Seminario Impacto social de los proyectos de inversión de las Cajas de Compensación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</si>
  <si>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</si>
  <si>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Superintendencia del Subsidio Familiar en la realización del Seminario" IX ENCUENTRO NACIONAL DE ATENCIÓN E INTERACCIÓN CON EL CIUDADANO 2017"</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</si>
  <si>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</si>
  <si>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</si>
  <si>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</si>
  <si>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</si>
  <si>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</si>
  <si>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</si>
  <si>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Contratar el alquiler de un (1) stand de 6m2 para la participación de la Superintendencia del Subsidio Familiar en la “GÓNDOLA 25 AÑOS 2017”, el cual se llevara a cabo en la ciudad de Cartagena de Indias, Centro de Convenciones Hotel las Américas los días 25, 26 y 27 de octubre de 2017.</t>
    </r>
  </si>
  <si>
    <t>Contratación directa (con ofertas)</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</si>
  <si>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Contratar el alquiler de un (1) stand de 6 m2, los días 26 y 27 de octubre de 2017, para la participación de la Superintendencia del Subsidio Familiar en el “29º Congreso “CAJAS DE COMPENSACIÓN FAMILIAR: BRAZO SOCIAL DE LAS EMPRESAS COLOMBIANAS” “Unidos por los Trabajadores y sus familias”, a celebrar en la ciudad de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</si>
  <si>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</si>
  <si>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</si>
  <si>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</si>
  <si>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 1:</t>
    </r>
    <r>
      <rPr>
        <sz val="10"/>
        <rFont val="Arial Narrow"/>
        <family val="2"/>
      </rPr>
      <t xml:space="preserve"> Realizar, producir y emitir los programas audiovisuales. </t>
    </r>
    <r>
      <rPr>
        <b/>
        <sz val="10"/>
        <rFont val="Arial Narrow"/>
        <family val="2"/>
      </rPr>
      <t xml:space="preserve">Actividad 2: </t>
    </r>
    <r>
      <rPr>
        <sz val="10"/>
        <rFont val="Arial Narrow"/>
        <family val="2"/>
      </rPr>
      <t xml:space="preserve">Promocionar mediante capsulas informativas los servicios y funciones de la SSF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Superintendencia de Subsidio Familiar.</t>
    </r>
  </si>
  <si>
    <t>8 meses Y 20 días</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</si>
  <si>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</si>
  <si>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</si>
  <si>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</si>
  <si>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</si>
  <si>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</si>
  <si>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 1:</t>
    </r>
    <r>
      <rPr>
        <sz val="10"/>
        <rFont val="Arial Narrow"/>
        <family val="2"/>
      </rPr>
      <t xml:space="preserve"> Actualizar la estrategia de comunicación institucional. </t>
    </r>
    <r>
      <rPr>
        <b/>
        <sz val="10"/>
        <rFont val="Arial Narrow"/>
        <family val="2"/>
      </rPr>
      <t xml:space="preserve">Actividad 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</si>
  <si>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PI - FORTALECIMIENTO EN LA DIVULGACION Y MANEJO DE LAS COMIUNICACIONES DE LA SUPERINTENDENCIA DEL SUBSIDIO FAMILIAR.  Actividad 1:</t>
    </r>
    <r>
      <rPr>
        <sz val="10"/>
        <rFont val="Arial Narrow"/>
        <family val="2"/>
      </rPr>
      <t xml:space="preserve"> Realizar la publicación de piezas informativas, promocionales y/o didácticas de las funciones de IVC, derechos y deberes de los ciudadanos y normatividad del Sistema del Subsidio Familiar.</t>
    </r>
    <r>
      <rPr>
        <b/>
        <sz val="10"/>
        <rFont val="Arial Narrow"/>
        <family val="2"/>
      </rPr>
      <t xml:space="preserve">Actividad 2: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</si>
  <si>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80101507; 4323200; 81102700; 80101604; 80101510</t>
  </si>
  <si>
    <r>
      <rPr>
        <b/>
        <sz val="10"/>
        <rFont val="Arial Narrow"/>
        <family val="2"/>
      </rPr>
      <t>PI - IMPLEMENTACIÓN, SOSTENIBILIDAD Y GESTIÓN DE LAS TICS EN LA SUPERINTENDENCIA DEL SUBSIDIO FAMILIAR BAJO EL MODELO DE ARQUITECTURA EMPRESARIAL (AE), NACIONAL. Actividad 1:</t>
    </r>
    <r>
      <rPr>
        <sz val="10"/>
        <rFont val="Arial Narrow"/>
        <family val="2"/>
      </rPr>
      <t xml:space="preserve"> Optimizar la gestión de los datos. </t>
    </r>
    <r>
      <rPr>
        <b/>
        <sz val="10"/>
        <rFont val="Arial Narrow"/>
        <family val="2"/>
      </rPr>
      <t xml:space="preserve">Actividad 2: </t>
    </r>
    <r>
      <rPr>
        <sz val="10"/>
        <rFont val="Arial Narrow"/>
        <family val="2"/>
      </rPr>
      <t xml:space="preserve">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Fortalecimiento de los procesos y procedimientos para la optimización de los bancos de datos de los sistemas de información  que soportan las actividades de Inspección, Vigilancia y Control, y la implementación  de procesos e instrumentos de auditoria de TIC como soporte a la función IVC de la Superintendencia  del Subsidio Familiar.</t>
    </r>
  </si>
  <si>
    <t>Contratación directa</t>
  </si>
  <si>
    <t>80101604;80101500;80101507.</t>
  </si>
  <si>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Diseñar  e  Implementar procesos  de gobernabilidad  de  las TIC. </t>
    </r>
    <r>
      <rPr>
        <b/>
        <sz val="10"/>
        <rFont val="Arial Narrow"/>
        <family val="2"/>
      </rPr>
      <t>Objeto:</t>
    </r>
    <r>
      <rPr>
        <sz val="10"/>
        <rFont val="Arial Narrow"/>
        <family val="2"/>
      </rPr>
      <t xml:space="preserve"> Realizar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</si>
  <si>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</si>
  <si>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</si>
  <si>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</si>
  <si>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</si>
  <si>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81111500; 81111800; 81112200; 81161500</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</si>
  <si>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el servicio de mantenimiento, soporte técnico y/o parametrización, desarrollos e implementación de nuevos requerimientos y/o integraciones a la solución de control de acceso y al sistema de captura de eventos, mediante la modalidad de bolsa de horas,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</si>
  <si>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</si>
  <si>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</si>
  <si>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</si>
  <si>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</si>
  <si>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</si>
  <si>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t>43211500;43211600;43212100</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</si>
  <si>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</si>
  <si>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</si>
  <si>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</si>
  <si>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</si>
  <si>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</si>
  <si>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</si>
  <si>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</si>
  <si>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Superintendencia del Subsidio Familiar en el mantenimiento, actualización y soporte del sistema SIREVAC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</si>
  <si>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</si>
  <si>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</si>
  <si>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</si>
  <si>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</si>
  <si>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</si>
  <si>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</si>
  <si>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</si>
  <si>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</si>
  <si>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t>
    </r>
    <r>
      <rPr>
        <b/>
        <sz val="10"/>
        <rFont val="Arial Narrow"/>
        <family val="2"/>
      </rPr>
      <t>PI-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</si>
  <si>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Selección abreviada subasta inversa</t>
  </si>
  <si>
    <t>DIANA MARCELA OSPINA FLOREZ y YADIRA LEÓN VARGAS
Coordinadora del Grupo de Gestión Administrativa y Documental Jefe Oficina Tecnologías de la Información y las Comunicaciones
Tel:3487800
dospinaf@ssf.gov.co y yleonv@ssf.gov.co</t>
  </si>
  <si>
    <t xml:space="preserve"> </t>
  </si>
  <si>
    <r>
      <rPr>
        <b/>
        <sz val="10"/>
        <rFont val="Arial Narrow"/>
        <family val="2"/>
      </rPr>
      <t>PI - DESARROLLO DE COMPETENCIAS TÉCNICAS Y COMPORTAMENTALES DE LOS FUNCIONARIOS DE LA SUPERINTENDENCIA DEL SUBSIDIO FAMILIAR BOGOTÁ. Actividad:</t>
    </r>
    <r>
      <rPr>
        <sz val="10"/>
        <rFont val="Arial Narrow"/>
        <family val="2"/>
      </rPr>
      <t xml:space="preserve"> Entrenar en el puesto de trabajo a los funcionarios de la entidad </t>
    </r>
    <r>
      <rPr>
        <b/>
        <sz val="10"/>
        <rFont val="Arial Narrow"/>
        <family val="2"/>
      </rPr>
      <t>Objeto:</t>
    </r>
    <r>
      <rPr>
        <sz val="10"/>
        <rFont val="Arial Narrow"/>
        <family val="2"/>
      </rPr>
      <t xml:space="preserve">  Inscripción de funcionarias al Taller de implementación ¿Cómo obtener los saldos iniciales a 1 de enero de 2018? (Resolución 533 de 2015) </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</si>
  <si>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a reaizarse en la ciudad de Cartagena de Indias, Hotel Hilton, los días 31 de agosto y 1 de septiembre de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</si>
</sst>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6" formatCode="&quot;$&quot;#,##0.00"/>
  </numFmts>
  <fonts count="16"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2"/>
      <color rgb="FFFF0000"/>
      <name val="Calibri"/>
      <family val="2"/>
    </font>
    <font>
      <b/>
      <sz val="10"/>
      <color rgb="FFFF0000"/>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2" fillId="2" borderId="0" xfId="0" applyFont="1" applyFill="1" applyAlignment="1">
      <alignment wrapText="1"/>
    </xf>
    <xf numFmtId="0" fontId="3" fillId="2" borderId="0" xfId="0" applyFont="1" applyFill="1" applyAlignment="1">
      <alignment wrapText="1"/>
    </xf>
    <xf numFmtId="0" fontId="4" fillId="0" borderId="0" xfId="0" applyFont="1" applyAlignment="1">
      <alignment horizontal="left"/>
    </xf>
    <xf numFmtId="0" fontId="3" fillId="0" borderId="0" xfId="0" applyFont="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3" fillId="0" borderId="4" xfId="1" quotePrefix="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2" fillId="2" borderId="0" xfId="0" applyNumberFormat="1" applyFont="1" applyFill="1" applyAlignment="1">
      <alignment wrapText="1"/>
    </xf>
    <xf numFmtId="0" fontId="5" fillId="0" borderId="5" xfId="0" applyFont="1" applyBorder="1" applyAlignment="1">
      <alignment horizontal="left" wrapText="1"/>
    </xf>
    <xf numFmtId="14" fontId="3" fillId="0" borderId="6" xfId="0" applyNumberFormat="1" applyFont="1" applyBorder="1" applyAlignment="1">
      <alignment vertical="center" wrapText="1"/>
    </xf>
    <xf numFmtId="0" fontId="10" fillId="4" borderId="7" xfId="3" applyFont="1" applyFill="1" applyBorder="1" applyAlignment="1" applyProtection="1">
      <alignment horizontal="center" vertical="center" wrapText="1"/>
    </xf>
    <xf numFmtId="2" fontId="3" fillId="0" borderId="7" xfId="4" applyNumberFormat="1"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49" fontId="3" fillId="0" borderId="7" xfId="4" applyFont="1" applyFill="1" applyBorder="1" applyAlignment="1" applyProtection="1">
      <alignment horizontal="left" vertical="center" wrapText="1"/>
    </xf>
    <xf numFmtId="164" fontId="3" fillId="0" borderId="7" xfId="1" applyNumberFormat="1" applyFont="1" applyFill="1" applyBorder="1" applyAlignment="1">
      <alignment vertical="center" wrapText="1"/>
    </xf>
    <xf numFmtId="0" fontId="3" fillId="0" borderId="7" xfId="0" applyFont="1" applyFill="1" applyBorder="1" applyAlignment="1">
      <alignment horizontal="center" vertical="center" wrapText="1"/>
    </xf>
    <xf numFmtId="1" fontId="3" fillId="0" borderId="7" xfId="4" applyNumberFormat="1" applyFont="1" applyFill="1" applyBorder="1" applyAlignment="1" applyProtection="1">
      <alignment horizontal="left" vertical="center" wrapText="1"/>
      <protection locked="0"/>
    </xf>
    <xf numFmtId="0" fontId="3" fillId="0" borderId="7" xfId="4" applyNumberFormat="1" applyFont="1" applyFill="1" applyBorder="1" applyAlignment="1" applyProtection="1">
      <alignment horizontal="left" vertical="center" wrapText="1"/>
      <protection locked="0"/>
    </xf>
    <xf numFmtId="164" fontId="3" fillId="0" borderId="7" xfId="1"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0" fontId="3" fillId="0" borderId="0" xfId="0" applyFont="1" applyFill="1" applyAlignment="1">
      <alignment wrapText="1"/>
    </xf>
    <xf numFmtId="164" fontId="3" fillId="0" borderId="7" xfId="5"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 fillId="0" borderId="0" xfId="0" applyFont="1" applyFill="1"/>
    <xf numFmtId="164" fontId="3" fillId="0" borderId="8" xfId="6" applyNumberFormat="1" applyFont="1" applyFill="1" applyBorder="1" applyAlignment="1">
      <alignment vertical="center" wrapText="1"/>
    </xf>
    <xf numFmtId="0" fontId="0" fillId="0" borderId="0" xfId="0" applyFill="1"/>
    <xf numFmtId="0" fontId="3" fillId="0" borderId="8" xfId="4" applyNumberFormat="1" applyFont="1" applyFill="1" applyBorder="1" applyAlignment="1" applyProtection="1">
      <alignment horizontal="left" vertical="center" wrapText="1"/>
      <protection locked="0"/>
    </xf>
    <xf numFmtId="0" fontId="3" fillId="0" borderId="8" xfId="0" applyFont="1" applyFill="1" applyBorder="1" applyAlignment="1">
      <alignment vertical="center" wrapText="1"/>
    </xf>
    <xf numFmtId="164" fontId="3" fillId="0" borderId="8" xfId="1" applyNumberFormat="1" applyFont="1" applyFill="1" applyBorder="1" applyAlignment="1">
      <alignment vertical="center" wrapText="1"/>
    </xf>
    <xf numFmtId="0" fontId="3" fillId="0" borderId="8" xfId="0" applyFont="1" applyFill="1" applyBorder="1" applyAlignment="1">
      <alignment horizontal="center" vertical="center" wrapText="1"/>
    </xf>
    <xf numFmtId="1" fontId="3" fillId="0" borderId="8" xfId="4" applyNumberFormat="1" applyFont="1" applyFill="1" applyBorder="1" applyAlignment="1" applyProtection="1">
      <alignment horizontal="left" vertical="center" wrapText="1"/>
      <protection locked="0"/>
    </xf>
    <xf numFmtId="2" fontId="3" fillId="0" borderId="10" xfId="4" applyNumberFormat="1" applyFont="1" applyFill="1" applyBorder="1" applyAlignment="1" applyProtection="1">
      <alignment horizontal="left" vertical="center" wrapText="1"/>
      <protection locked="0"/>
    </xf>
    <xf numFmtId="0" fontId="3" fillId="0" borderId="10" xfId="0" applyFont="1" applyFill="1" applyBorder="1" applyAlignment="1">
      <alignment vertical="center" wrapText="1"/>
    </xf>
    <xf numFmtId="49" fontId="3" fillId="0" borderId="10" xfId="4" applyFont="1" applyFill="1" applyBorder="1" applyAlignment="1" applyProtection="1">
      <alignment horizontal="left" vertical="center" wrapText="1"/>
    </xf>
    <xf numFmtId="164" fontId="3" fillId="0" borderId="10" xfId="1" applyNumberFormat="1" applyFont="1" applyFill="1" applyBorder="1" applyAlignment="1">
      <alignment vertical="center" wrapText="1"/>
    </xf>
    <xf numFmtId="0" fontId="3" fillId="0" borderId="10" xfId="0" applyFont="1" applyFill="1" applyBorder="1" applyAlignment="1">
      <alignment horizontal="center" vertical="center" wrapText="1"/>
    </xf>
    <xf numFmtId="49" fontId="3" fillId="0" borderId="8" xfId="4" applyFont="1" applyFill="1" applyBorder="1" applyAlignment="1" applyProtection="1">
      <alignment horizontal="left" vertical="center" wrapText="1"/>
    </xf>
    <xf numFmtId="0" fontId="8" fillId="0" borderId="7" xfId="0" applyFont="1" applyFill="1" applyBorder="1" applyAlignment="1">
      <alignment vertical="center" wrapText="1"/>
    </xf>
    <xf numFmtId="1" fontId="3" fillId="0" borderId="7"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1" fontId="3" fillId="0" borderId="8" xfId="0" applyNumberFormat="1" applyFont="1" applyFill="1" applyBorder="1" applyAlignment="1">
      <alignment horizontal="left" vertical="center" wrapText="1"/>
    </xf>
    <xf numFmtId="0" fontId="8" fillId="0" borderId="8" xfId="0" applyFont="1" applyFill="1" applyBorder="1" applyAlignment="1">
      <alignment vertical="center" wrapText="1"/>
    </xf>
    <xf numFmtId="1" fontId="3" fillId="0" borderId="10" xfId="4" applyNumberFormat="1" applyFont="1" applyFill="1" applyBorder="1" applyAlignment="1" applyProtection="1">
      <alignment horizontal="left" vertical="center" wrapText="1"/>
      <protection locked="0"/>
    </xf>
    <xf numFmtId="0" fontId="3" fillId="0" borderId="0" xfId="0" applyFont="1" applyAlignment="1">
      <alignment vertical="center" wrapText="1"/>
    </xf>
    <xf numFmtId="166" fontId="0" fillId="0" borderId="0" xfId="0" applyNumberFormat="1"/>
    <xf numFmtId="0" fontId="12" fillId="0" borderId="0" xfId="0" applyFont="1" applyAlignment="1">
      <alignment vertical="center" wrapText="1"/>
    </xf>
    <xf numFmtId="0" fontId="13" fillId="0" borderId="0" xfId="0" applyFont="1" applyAlignment="1">
      <alignment vertical="center" wrapText="1"/>
    </xf>
    <xf numFmtId="165" fontId="8" fillId="0" borderId="7" xfId="0" applyNumberFormat="1" applyFont="1" applyFill="1" applyBorder="1" applyAlignment="1">
      <alignment wrapText="1"/>
    </xf>
    <xf numFmtId="49" fontId="3" fillId="0" borderId="9" xfId="4" applyFont="1" applyFill="1" applyBorder="1" applyAlignment="1" applyProtection="1">
      <alignment horizontal="left"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K165"/>
  <sheetViews>
    <sheetView tabSelected="1" topLeftCell="A13" zoomScale="96" zoomScaleNormal="96" workbookViewId="0">
      <selection activeCell="B69" sqref="B69"/>
    </sheetView>
  </sheetViews>
  <sheetFormatPr baseColWidth="10" defaultRowHeight="12.75" x14ac:dyDescent="0.2"/>
  <cols>
    <col min="1" max="1" width="24" customWidth="1"/>
    <col min="2" max="2" width="74" customWidth="1"/>
    <col min="3" max="3" width="16.42578125" customWidth="1"/>
    <col min="4" max="4" width="13.5703125" customWidth="1"/>
    <col min="5" max="5" width="17.7109375" customWidth="1"/>
    <col min="6" max="6" width="20.5703125" customWidth="1"/>
    <col min="7" max="7" width="16" customWidth="1"/>
    <col min="8" max="8" width="14.5703125" customWidth="1"/>
    <col min="9" max="9" width="12.5703125" customWidth="1"/>
    <col min="10" max="10" width="17.7109375" customWidth="1"/>
    <col min="11" max="11" width="45.42578125" customWidth="1"/>
  </cols>
  <sheetData>
    <row r="1" spans="1:11" x14ac:dyDescent="0.2">
      <c r="A1" s="1"/>
      <c r="B1" s="2"/>
      <c r="C1" s="1"/>
      <c r="D1" s="1"/>
      <c r="E1" s="1"/>
      <c r="F1" s="1"/>
      <c r="G1" s="1"/>
      <c r="H1" s="1"/>
      <c r="I1" s="1"/>
      <c r="J1" s="1"/>
      <c r="K1" s="1"/>
    </row>
    <row r="2" spans="1:11" x14ac:dyDescent="0.2">
      <c r="A2" s="3" t="s">
        <v>0</v>
      </c>
      <c r="B2" s="4"/>
      <c r="C2" s="1"/>
      <c r="D2" s="1"/>
      <c r="E2" s="1"/>
      <c r="F2" s="1"/>
      <c r="G2" s="1"/>
      <c r="H2" s="1"/>
      <c r="I2" s="1"/>
      <c r="J2" s="1"/>
      <c r="K2" s="1"/>
    </row>
    <row r="3" spans="1:11" x14ac:dyDescent="0.2">
      <c r="A3" s="3"/>
      <c r="B3" s="4"/>
      <c r="C3" s="1"/>
      <c r="D3" s="1"/>
      <c r="E3" s="1"/>
      <c r="F3" s="1"/>
      <c r="G3" s="1"/>
      <c r="H3" s="1"/>
      <c r="I3" s="1"/>
      <c r="J3" s="1"/>
      <c r="K3" s="1"/>
    </row>
    <row r="4" spans="1:11" ht="13.5" thickBot="1" x14ac:dyDescent="0.25">
      <c r="A4" s="3" t="s">
        <v>1</v>
      </c>
      <c r="B4" s="4"/>
      <c r="C4" s="1"/>
      <c r="D4" s="1"/>
      <c r="E4" s="1"/>
      <c r="F4" s="1"/>
      <c r="G4" s="1"/>
      <c r="H4" s="1"/>
      <c r="I4" s="1"/>
      <c r="J4" s="1"/>
      <c r="K4" s="1"/>
    </row>
    <row r="5" spans="1:11" x14ac:dyDescent="0.2">
      <c r="A5" s="5" t="s">
        <v>2</v>
      </c>
      <c r="B5" s="6" t="s">
        <v>3</v>
      </c>
      <c r="C5" s="1"/>
      <c r="D5" s="1"/>
      <c r="E5" s="1"/>
      <c r="F5" s="1"/>
      <c r="G5" s="1"/>
      <c r="H5" s="1"/>
      <c r="I5" s="1"/>
      <c r="J5" s="1"/>
      <c r="K5" s="1"/>
    </row>
    <row r="6" spans="1:11" x14ac:dyDescent="0.2">
      <c r="A6" s="7" t="s">
        <v>4</v>
      </c>
      <c r="B6" s="8" t="s">
        <v>5</v>
      </c>
      <c r="C6" s="1"/>
      <c r="D6" s="1"/>
      <c r="E6" s="1"/>
      <c r="F6" s="1"/>
      <c r="G6" s="1"/>
      <c r="H6" s="1"/>
      <c r="I6" s="1"/>
      <c r="J6" s="1"/>
      <c r="K6" s="1"/>
    </row>
    <row r="7" spans="1:11" x14ac:dyDescent="0.2">
      <c r="A7" s="7" t="s">
        <v>6</v>
      </c>
      <c r="B7" s="9">
        <v>3487800</v>
      </c>
      <c r="C7" s="1"/>
      <c r="D7" s="1"/>
      <c r="E7" s="1"/>
      <c r="F7" s="1"/>
      <c r="G7" s="1"/>
      <c r="H7" s="1"/>
      <c r="I7" s="1"/>
      <c r="J7" s="1"/>
      <c r="K7" s="1"/>
    </row>
    <row r="8" spans="1:11" x14ac:dyDescent="0.2">
      <c r="A8" s="7" t="s">
        <v>7</v>
      </c>
      <c r="B8" s="10" t="s">
        <v>8</v>
      </c>
      <c r="C8" s="1"/>
      <c r="D8" s="1"/>
      <c r="E8" s="1"/>
      <c r="F8" s="1"/>
      <c r="G8" s="1"/>
      <c r="H8" s="1"/>
      <c r="I8" s="1"/>
      <c r="J8" s="1"/>
      <c r="K8" s="1"/>
    </row>
    <row r="9" spans="1:11" ht="153" x14ac:dyDescent="0.2">
      <c r="A9" s="11" t="s">
        <v>9</v>
      </c>
      <c r="B9" s="8" t="s">
        <v>10</v>
      </c>
      <c r="C9" s="1"/>
      <c r="D9" s="1"/>
      <c r="E9" s="1"/>
      <c r="F9" s="1"/>
      <c r="G9" s="1"/>
      <c r="H9" s="1"/>
      <c r="I9" s="1"/>
      <c r="J9" s="1"/>
      <c r="K9" s="1"/>
    </row>
    <row r="10" spans="1:11" ht="38.25" x14ac:dyDescent="0.2">
      <c r="A10" s="11" t="s">
        <v>11</v>
      </c>
      <c r="B10" s="8" t="s">
        <v>12</v>
      </c>
      <c r="C10" s="1"/>
      <c r="D10" s="1"/>
      <c r="E10" s="1"/>
      <c r="F10" s="1"/>
      <c r="G10" s="1"/>
      <c r="H10" s="1"/>
      <c r="I10" s="1"/>
      <c r="J10" s="1"/>
      <c r="K10" s="1"/>
    </row>
    <row r="11" spans="1:11" x14ac:dyDescent="0.2">
      <c r="A11" s="7" t="s">
        <v>13</v>
      </c>
      <c r="B11" s="12" t="s">
        <v>14</v>
      </c>
      <c r="C11" s="1"/>
      <c r="D11" s="1"/>
      <c r="E11" s="1"/>
      <c r="F11" s="1"/>
      <c r="G11" s="1"/>
      <c r="H11" s="1"/>
      <c r="I11" s="1"/>
      <c r="J11" s="1"/>
      <c r="K11" s="1"/>
    </row>
    <row r="12" spans="1:11" x14ac:dyDescent="0.2">
      <c r="A12" s="11" t="s">
        <v>15</v>
      </c>
      <c r="B12" s="13">
        <f>G161</f>
        <v>9970420899.4199982</v>
      </c>
      <c r="C12" s="1"/>
      <c r="D12" s="1"/>
      <c r="E12" s="1"/>
      <c r="F12" s="1"/>
      <c r="G12" s="1"/>
      <c r="H12" s="1"/>
      <c r="I12" s="1"/>
      <c r="J12" s="1"/>
      <c r="K12" s="1"/>
    </row>
    <row r="13" spans="1:11" ht="27.75" customHeight="1" x14ac:dyDescent="0.2">
      <c r="A13" s="11" t="s">
        <v>16</v>
      </c>
      <c r="B13" s="14">
        <v>206560760</v>
      </c>
      <c r="C13" s="1"/>
      <c r="D13" s="1"/>
      <c r="E13" s="1"/>
      <c r="F13" s="1"/>
      <c r="G13" s="1"/>
      <c r="H13" s="1"/>
      <c r="I13" s="1"/>
      <c r="J13" s="1"/>
      <c r="K13" s="1"/>
    </row>
    <row r="14" spans="1:11" ht="28.5" customHeight="1" x14ac:dyDescent="0.2">
      <c r="A14" s="11" t="s">
        <v>17</v>
      </c>
      <c r="B14" s="15">
        <v>20656076</v>
      </c>
      <c r="C14" s="1"/>
      <c r="D14" s="1"/>
      <c r="E14" s="1"/>
      <c r="F14" s="1"/>
      <c r="G14" s="16"/>
      <c r="H14" s="1"/>
      <c r="I14" s="1"/>
      <c r="J14" s="1"/>
      <c r="K14" s="1"/>
    </row>
    <row r="15" spans="1:11" ht="26.25" customHeight="1" thickBot="1" x14ac:dyDescent="0.25">
      <c r="A15" s="17" t="s">
        <v>18</v>
      </c>
      <c r="B15" s="18">
        <v>43066</v>
      </c>
      <c r="C15" s="1"/>
      <c r="D15" s="1"/>
      <c r="E15" s="1"/>
      <c r="F15" s="1"/>
      <c r="G15" s="16"/>
      <c r="H15" s="1"/>
      <c r="I15" s="1"/>
      <c r="J15" s="1"/>
      <c r="K15" s="1"/>
    </row>
    <row r="16" spans="1:11" ht="15"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47.25" customHeight="1" x14ac:dyDescent="0.2">
      <c r="A18" s="19" t="s">
        <v>19</v>
      </c>
      <c r="B18" s="19" t="s">
        <v>20</v>
      </c>
      <c r="C18" s="19" t="s">
        <v>21</v>
      </c>
      <c r="D18" s="19" t="s">
        <v>22</v>
      </c>
      <c r="E18" s="19" t="s">
        <v>23</v>
      </c>
      <c r="F18" s="19" t="s">
        <v>24</v>
      </c>
      <c r="G18" s="19" t="s">
        <v>25</v>
      </c>
      <c r="H18" s="19" t="s">
        <v>26</v>
      </c>
      <c r="I18" s="19" t="s">
        <v>27</v>
      </c>
      <c r="J18" s="19" t="s">
        <v>28</v>
      </c>
      <c r="K18" s="19" t="s">
        <v>29</v>
      </c>
    </row>
    <row r="19" spans="1:11" s="32" customFormat="1" ht="71.25" hidden="1" customHeight="1" x14ac:dyDescent="0.2">
      <c r="A19" s="20" t="s">
        <v>30</v>
      </c>
      <c r="B19" s="21" t="s">
        <v>31</v>
      </c>
      <c r="C19" s="24" t="s">
        <v>32</v>
      </c>
      <c r="D19" s="24" t="s">
        <v>33</v>
      </c>
      <c r="E19" s="22" t="s">
        <v>34</v>
      </c>
      <c r="F19" s="21" t="s">
        <v>35</v>
      </c>
      <c r="G19" s="23">
        <f>437907.22+148036+1118124+2934072.83</f>
        <v>4638140.05</v>
      </c>
      <c r="H19" s="23">
        <f>437907.22+148036+1118124+2934072.83</f>
        <v>4638140.05</v>
      </c>
      <c r="I19" s="24" t="s">
        <v>36</v>
      </c>
      <c r="J19" s="24" t="s">
        <v>37</v>
      </c>
      <c r="K19" s="21" t="s">
        <v>38</v>
      </c>
    </row>
    <row r="20" spans="1:11" s="32" customFormat="1" ht="48.75" hidden="1" customHeight="1" x14ac:dyDescent="0.2">
      <c r="A20" s="25">
        <v>32101600</v>
      </c>
      <c r="B20" s="21" t="s">
        <v>39</v>
      </c>
      <c r="C20" s="24" t="s">
        <v>40</v>
      </c>
      <c r="D20" s="24" t="s">
        <v>41</v>
      </c>
      <c r="E20" s="22" t="s">
        <v>42</v>
      </c>
      <c r="F20" s="21" t="s">
        <v>35</v>
      </c>
      <c r="G20" s="23">
        <v>6000000</v>
      </c>
      <c r="H20" s="23">
        <v>6000000</v>
      </c>
      <c r="I20" s="24" t="s">
        <v>36</v>
      </c>
      <c r="J20" s="24" t="s">
        <v>37</v>
      </c>
      <c r="K20" s="21" t="s">
        <v>38</v>
      </c>
    </row>
    <row r="21" spans="1:11" s="32" customFormat="1" ht="48.75" hidden="1" customHeight="1" x14ac:dyDescent="0.2">
      <c r="A21" s="26">
        <v>72101506</v>
      </c>
      <c r="B21" s="21" t="s">
        <v>43</v>
      </c>
      <c r="C21" s="24" t="s">
        <v>40</v>
      </c>
      <c r="D21" s="24" t="s">
        <v>44</v>
      </c>
      <c r="E21" s="22" t="s">
        <v>45</v>
      </c>
      <c r="F21" s="21" t="s">
        <v>35</v>
      </c>
      <c r="G21" s="27">
        <v>15000000</v>
      </c>
      <c r="H21" s="27">
        <v>15000000</v>
      </c>
      <c r="I21" s="24" t="s">
        <v>36</v>
      </c>
      <c r="J21" s="24" t="s">
        <v>37</v>
      </c>
      <c r="K21" s="21" t="s">
        <v>38</v>
      </c>
    </row>
    <row r="22" spans="1:11" s="32" customFormat="1" ht="51" hidden="1" customHeight="1" x14ac:dyDescent="0.2">
      <c r="A22" s="25">
        <v>46191600</v>
      </c>
      <c r="B22" s="21" t="s">
        <v>46</v>
      </c>
      <c r="C22" s="24" t="s">
        <v>32</v>
      </c>
      <c r="D22" s="24" t="s">
        <v>33</v>
      </c>
      <c r="E22" s="22" t="s">
        <v>42</v>
      </c>
      <c r="F22" s="21" t="s">
        <v>35</v>
      </c>
      <c r="G22" s="23">
        <v>10000000</v>
      </c>
      <c r="H22" s="23">
        <v>10000000</v>
      </c>
      <c r="I22" s="24" t="s">
        <v>36</v>
      </c>
      <c r="J22" s="24" t="s">
        <v>37</v>
      </c>
      <c r="K22" s="21" t="s">
        <v>38</v>
      </c>
    </row>
    <row r="23" spans="1:11" s="32" customFormat="1" ht="51" hidden="1" customHeight="1" x14ac:dyDescent="0.2">
      <c r="A23" s="25">
        <v>78181500</v>
      </c>
      <c r="B23" s="21" t="s">
        <v>47</v>
      </c>
      <c r="C23" s="24" t="s">
        <v>48</v>
      </c>
      <c r="D23" s="24" t="s">
        <v>49</v>
      </c>
      <c r="E23" s="22" t="s">
        <v>42</v>
      </c>
      <c r="F23" s="21" t="s">
        <v>35</v>
      </c>
      <c r="G23" s="23">
        <v>14065410</v>
      </c>
      <c r="H23" s="23">
        <v>14065410</v>
      </c>
      <c r="I23" s="24" t="s">
        <v>36</v>
      </c>
      <c r="J23" s="24" t="s">
        <v>37</v>
      </c>
      <c r="K23" s="21" t="s">
        <v>38</v>
      </c>
    </row>
    <row r="24" spans="1:11" s="32" customFormat="1" ht="51" hidden="1" customHeight="1" x14ac:dyDescent="0.2">
      <c r="A24" s="25">
        <v>76111501</v>
      </c>
      <c r="B24" s="21" t="s">
        <v>50</v>
      </c>
      <c r="C24" s="24" t="s">
        <v>48</v>
      </c>
      <c r="D24" s="24" t="s">
        <v>51</v>
      </c>
      <c r="E24" s="22" t="s">
        <v>34</v>
      </c>
      <c r="F24" s="21" t="s">
        <v>35</v>
      </c>
      <c r="G24" s="27">
        <v>224912807.25</v>
      </c>
      <c r="H24" s="27">
        <v>224912807.25</v>
      </c>
      <c r="I24" s="24" t="s">
        <v>36</v>
      </c>
      <c r="J24" s="24" t="s">
        <v>37</v>
      </c>
      <c r="K24" s="21" t="s">
        <v>38</v>
      </c>
    </row>
    <row r="25" spans="1:11" s="32" customFormat="1" ht="63.75" hidden="1" customHeight="1" x14ac:dyDescent="0.2">
      <c r="A25" s="25">
        <v>92121500</v>
      </c>
      <c r="B25" s="21" t="s">
        <v>52</v>
      </c>
      <c r="C25" s="24" t="s">
        <v>40</v>
      </c>
      <c r="D25" s="24" t="s">
        <v>53</v>
      </c>
      <c r="E25" s="22" t="s">
        <v>54</v>
      </c>
      <c r="F25" s="21" t="s">
        <v>35</v>
      </c>
      <c r="G25" s="27">
        <v>115305701</v>
      </c>
      <c r="H25" s="27">
        <v>115305701</v>
      </c>
      <c r="I25" s="24" t="s">
        <v>36</v>
      </c>
      <c r="J25" s="24" t="s">
        <v>37</v>
      </c>
      <c r="K25" s="21" t="s">
        <v>38</v>
      </c>
    </row>
    <row r="26" spans="1:11" s="32" customFormat="1" ht="51" hidden="1" customHeight="1" x14ac:dyDescent="0.2">
      <c r="A26" s="25">
        <v>72154300</v>
      </c>
      <c r="B26" s="21" t="s">
        <v>55</v>
      </c>
      <c r="C26" s="24" t="s">
        <v>56</v>
      </c>
      <c r="D26" s="24" t="s">
        <v>51</v>
      </c>
      <c r="E26" s="22" t="s">
        <v>42</v>
      </c>
      <c r="F26" s="21" t="s">
        <v>35</v>
      </c>
      <c r="G26" s="27">
        <v>5094300</v>
      </c>
      <c r="H26" s="27">
        <v>5094300</v>
      </c>
      <c r="I26" s="24" t="s">
        <v>36</v>
      </c>
      <c r="J26" s="24" t="s">
        <v>37</v>
      </c>
      <c r="K26" s="21" t="s">
        <v>38</v>
      </c>
    </row>
    <row r="27" spans="1:11" s="32" customFormat="1" ht="51" hidden="1" customHeight="1" x14ac:dyDescent="0.2">
      <c r="A27" s="25">
        <v>78111800</v>
      </c>
      <c r="B27" s="21" t="s">
        <v>57</v>
      </c>
      <c r="C27" s="24" t="s">
        <v>40</v>
      </c>
      <c r="D27" s="24" t="s">
        <v>58</v>
      </c>
      <c r="E27" s="22" t="s">
        <v>59</v>
      </c>
      <c r="F27" s="21" t="s">
        <v>35</v>
      </c>
      <c r="G27" s="27">
        <v>396421333</v>
      </c>
      <c r="H27" s="27">
        <v>396421333</v>
      </c>
      <c r="I27" s="24" t="s">
        <v>36</v>
      </c>
      <c r="J27" s="24" t="s">
        <v>37</v>
      </c>
      <c r="K27" s="21" t="s">
        <v>38</v>
      </c>
    </row>
    <row r="28" spans="1:11" s="32" customFormat="1" ht="51" hidden="1" customHeight="1" x14ac:dyDescent="0.2">
      <c r="A28" s="25">
        <v>55101519</v>
      </c>
      <c r="B28" s="28" t="s">
        <v>60</v>
      </c>
      <c r="C28" s="24" t="s">
        <v>48</v>
      </c>
      <c r="D28" s="24" t="s">
        <v>61</v>
      </c>
      <c r="E28" s="22" t="s">
        <v>45</v>
      </c>
      <c r="F28" s="21" t="s">
        <v>35</v>
      </c>
      <c r="G28" s="23">
        <v>4500000</v>
      </c>
      <c r="H28" s="23">
        <v>4500000</v>
      </c>
      <c r="I28" s="24" t="s">
        <v>36</v>
      </c>
      <c r="J28" s="24" t="s">
        <v>37</v>
      </c>
      <c r="K28" s="21" t="s">
        <v>38</v>
      </c>
    </row>
    <row r="29" spans="1:11" s="32" customFormat="1" ht="51" hidden="1" customHeight="1" x14ac:dyDescent="0.2">
      <c r="A29" s="25">
        <v>55101519</v>
      </c>
      <c r="B29" s="21" t="s">
        <v>62</v>
      </c>
      <c r="C29" s="24" t="s">
        <v>63</v>
      </c>
      <c r="D29" s="24" t="s">
        <v>49</v>
      </c>
      <c r="E29" s="22" t="s">
        <v>45</v>
      </c>
      <c r="F29" s="21" t="s">
        <v>35</v>
      </c>
      <c r="G29" s="23">
        <v>10000000</v>
      </c>
      <c r="H29" s="23">
        <v>10000000</v>
      </c>
      <c r="I29" s="24" t="s">
        <v>36</v>
      </c>
      <c r="J29" s="24" t="s">
        <v>37</v>
      </c>
      <c r="K29" s="21" t="s">
        <v>38</v>
      </c>
    </row>
    <row r="30" spans="1:11" s="32" customFormat="1" ht="51" hidden="1" customHeight="1" x14ac:dyDescent="0.2">
      <c r="A30" s="25">
        <v>80101500</v>
      </c>
      <c r="B30" s="21" t="s">
        <v>64</v>
      </c>
      <c r="C30" s="24" t="s">
        <v>40</v>
      </c>
      <c r="D30" s="24" t="s">
        <v>65</v>
      </c>
      <c r="E30" s="22" t="s">
        <v>42</v>
      </c>
      <c r="F30" s="21" t="s">
        <v>35</v>
      </c>
      <c r="G30" s="27">
        <v>7942008</v>
      </c>
      <c r="H30" s="27">
        <v>7942008</v>
      </c>
      <c r="I30" s="24" t="s">
        <v>36</v>
      </c>
      <c r="J30" s="24" t="s">
        <v>37</v>
      </c>
      <c r="K30" s="21" t="s">
        <v>38</v>
      </c>
    </row>
    <row r="31" spans="1:11" s="32" customFormat="1" ht="51" hidden="1" customHeight="1" x14ac:dyDescent="0.2">
      <c r="A31" s="20" t="s">
        <v>66</v>
      </c>
      <c r="B31" s="21" t="s">
        <v>67</v>
      </c>
      <c r="C31" s="24" t="s">
        <v>68</v>
      </c>
      <c r="D31" s="24" t="s">
        <v>33</v>
      </c>
      <c r="E31" s="22" t="s">
        <v>42</v>
      </c>
      <c r="F31" s="21" t="s">
        <v>35</v>
      </c>
      <c r="G31" s="23">
        <v>10000000</v>
      </c>
      <c r="H31" s="23">
        <v>10000000</v>
      </c>
      <c r="I31" s="24" t="s">
        <v>36</v>
      </c>
      <c r="J31" s="24" t="s">
        <v>37</v>
      </c>
      <c r="K31" s="21" t="s">
        <v>38</v>
      </c>
    </row>
    <row r="32" spans="1:11" s="32" customFormat="1" ht="51" hidden="1" customHeight="1" x14ac:dyDescent="0.2">
      <c r="A32" s="26">
        <v>84131607</v>
      </c>
      <c r="B32" s="21" t="s">
        <v>69</v>
      </c>
      <c r="C32" s="24" t="s">
        <v>68</v>
      </c>
      <c r="D32" s="24" t="s">
        <v>70</v>
      </c>
      <c r="E32" s="22" t="s">
        <v>34</v>
      </c>
      <c r="F32" s="21" t="s">
        <v>35</v>
      </c>
      <c r="G32" s="23">
        <v>5000000</v>
      </c>
      <c r="H32" s="23">
        <v>5000000</v>
      </c>
      <c r="I32" s="24" t="s">
        <v>36</v>
      </c>
      <c r="J32" s="24" t="s">
        <v>37</v>
      </c>
      <c r="K32" s="21" t="s">
        <v>38</v>
      </c>
    </row>
    <row r="33" spans="1:11" s="32" customFormat="1" ht="89.25" hidden="1" customHeight="1" x14ac:dyDescent="0.2">
      <c r="A33" s="26">
        <v>84131500</v>
      </c>
      <c r="B33" s="21" t="s">
        <v>71</v>
      </c>
      <c r="C33" s="24" t="s">
        <v>63</v>
      </c>
      <c r="D33" s="24" t="s">
        <v>72</v>
      </c>
      <c r="E33" s="22" t="s">
        <v>54</v>
      </c>
      <c r="F33" s="21" t="s">
        <v>35</v>
      </c>
      <c r="G33" s="30">
        <v>149956638</v>
      </c>
      <c r="H33" s="30">
        <v>149956638</v>
      </c>
      <c r="I33" s="24" t="s">
        <v>36</v>
      </c>
      <c r="J33" s="24" t="s">
        <v>37</v>
      </c>
      <c r="K33" s="21" t="s">
        <v>38</v>
      </c>
    </row>
    <row r="34" spans="1:11" s="32" customFormat="1" ht="51" hidden="1" customHeight="1" x14ac:dyDescent="0.2">
      <c r="A34" s="26">
        <v>84131503</v>
      </c>
      <c r="B34" s="21" t="s">
        <v>73</v>
      </c>
      <c r="C34" s="24" t="s">
        <v>63</v>
      </c>
      <c r="D34" s="24" t="s">
        <v>41</v>
      </c>
      <c r="E34" s="22" t="s">
        <v>34</v>
      </c>
      <c r="F34" s="21" t="s">
        <v>35</v>
      </c>
      <c r="G34" s="27">
        <v>7369905</v>
      </c>
      <c r="H34" s="27">
        <v>7369905</v>
      </c>
      <c r="I34" s="24" t="s">
        <v>36</v>
      </c>
      <c r="J34" s="24" t="s">
        <v>37</v>
      </c>
      <c r="K34" s="21" t="s">
        <v>38</v>
      </c>
    </row>
    <row r="35" spans="1:11" s="32" customFormat="1" ht="51" hidden="1" customHeight="1" x14ac:dyDescent="0.2">
      <c r="A35" s="25">
        <v>14111828</v>
      </c>
      <c r="B35" s="21" t="s">
        <v>74</v>
      </c>
      <c r="C35" s="24" t="s">
        <v>75</v>
      </c>
      <c r="D35" s="24" t="s">
        <v>76</v>
      </c>
      <c r="E35" s="22" t="s">
        <v>34</v>
      </c>
      <c r="F35" s="21" t="s">
        <v>35</v>
      </c>
      <c r="G35" s="27">
        <v>13170642.539999999</v>
      </c>
      <c r="H35" s="27">
        <v>13170642.539999999</v>
      </c>
      <c r="I35" s="24" t="s">
        <v>36</v>
      </c>
      <c r="J35" s="24" t="s">
        <v>37</v>
      </c>
      <c r="K35" s="21" t="s">
        <v>38</v>
      </c>
    </row>
    <row r="36" spans="1:11" s="32" customFormat="1" ht="51" hidden="1" customHeight="1" x14ac:dyDescent="0.2">
      <c r="A36" s="26">
        <v>80101600</v>
      </c>
      <c r="B36" s="28" t="s">
        <v>77</v>
      </c>
      <c r="C36" s="24" t="s">
        <v>48</v>
      </c>
      <c r="D36" s="24" t="s">
        <v>78</v>
      </c>
      <c r="E36" s="22" t="s">
        <v>45</v>
      </c>
      <c r="F36" s="21" t="s">
        <v>79</v>
      </c>
      <c r="G36" s="27">
        <v>12600000</v>
      </c>
      <c r="H36" s="27">
        <v>12600000</v>
      </c>
      <c r="I36" s="24" t="s">
        <v>36</v>
      </c>
      <c r="J36" s="24" t="s">
        <v>37</v>
      </c>
      <c r="K36" s="21" t="s">
        <v>38</v>
      </c>
    </row>
    <row r="37" spans="1:11" s="32" customFormat="1" ht="51" hidden="1" customHeight="1" x14ac:dyDescent="0.2">
      <c r="A37" s="26">
        <v>78111500</v>
      </c>
      <c r="B37" s="28" t="s">
        <v>80</v>
      </c>
      <c r="C37" s="24" t="s">
        <v>48</v>
      </c>
      <c r="D37" s="24" t="s">
        <v>49</v>
      </c>
      <c r="E37" s="22" t="s">
        <v>34</v>
      </c>
      <c r="F37" s="21" t="s">
        <v>35</v>
      </c>
      <c r="G37" s="23">
        <f>400000000+6300000+18000000</f>
        <v>424300000</v>
      </c>
      <c r="H37" s="23">
        <f>400000000+6300000+18000000</f>
        <v>424300000</v>
      </c>
      <c r="I37" s="24" t="s">
        <v>36</v>
      </c>
      <c r="J37" s="24" t="s">
        <v>37</v>
      </c>
      <c r="K37" s="21" t="s">
        <v>38</v>
      </c>
    </row>
    <row r="38" spans="1:11" s="32" customFormat="1" ht="51" hidden="1" customHeight="1" x14ac:dyDescent="0.2">
      <c r="A38" s="26">
        <v>55101500</v>
      </c>
      <c r="B38" s="21" t="s">
        <v>81</v>
      </c>
      <c r="C38" s="24" t="s">
        <v>82</v>
      </c>
      <c r="D38" s="24" t="s">
        <v>33</v>
      </c>
      <c r="E38" s="22" t="s">
        <v>45</v>
      </c>
      <c r="F38" s="21" t="s">
        <v>79</v>
      </c>
      <c r="G38" s="23">
        <v>10000000</v>
      </c>
      <c r="H38" s="23">
        <v>10000000</v>
      </c>
      <c r="I38" s="24" t="s">
        <v>36</v>
      </c>
      <c r="J38" s="24" t="s">
        <v>37</v>
      </c>
      <c r="K38" s="21" t="s">
        <v>38</v>
      </c>
    </row>
    <row r="39" spans="1:11" s="32" customFormat="1" ht="51" hidden="1" customHeight="1" x14ac:dyDescent="0.2">
      <c r="A39" s="25">
        <v>78181701</v>
      </c>
      <c r="B39" s="21" t="s">
        <v>83</v>
      </c>
      <c r="C39" s="24" t="s">
        <v>48</v>
      </c>
      <c r="D39" s="24" t="s">
        <v>41</v>
      </c>
      <c r="E39" s="22" t="s">
        <v>34</v>
      </c>
      <c r="F39" s="21" t="s">
        <v>35</v>
      </c>
      <c r="G39" s="23">
        <v>35000000</v>
      </c>
      <c r="H39" s="23">
        <v>35000000</v>
      </c>
      <c r="I39" s="24" t="s">
        <v>36</v>
      </c>
      <c r="J39" s="24" t="s">
        <v>37</v>
      </c>
      <c r="K39" s="21" t="s">
        <v>38</v>
      </c>
    </row>
    <row r="40" spans="1:11" s="32" customFormat="1" ht="51" hidden="1" customHeight="1" x14ac:dyDescent="0.2">
      <c r="A40" s="25">
        <v>80111500</v>
      </c>
      <c r="B40" s="21" t="s">
        <v>84</v>
      </c>
      <c r="C40" s="24" t="s">
        <v>56</v>
      </c>
      <c r="D40" s="24" t="s">
        <v>33</v>
      </c>
      <c r="E40" s="22" t="s">
        <v>45</v>
      </c>
      <c r="F40" s="21" t="s">
        <v>85</v>
      </c>
      <c r="G40" s="27">
        <v>2800000</v>
      </c>
      <c r="H40" s="27">
        <v>2800000</v>
      </c>
      <c r="I40" s="24" t="s">
        <v>36</v>
      </c>
      <c r="J40" s="24" t="s">
        <v>37</v>
      </c>
      <c r="K40" s="21" t="s">
        <v>38</v>
      </c>
    </row>
    <row r="41" spans="1:11" s="32" customFormat="1" ht="51" hidden="1" customHeight="1" x14ac:dyDescent="0.2">
      <c r="A41" s="25">
        <v>84111507</v>
      </c>
      <c r="B41" s="21" t="s">
        <v>86</v>
      </c>
      <c r="C41" s="24" t="s">
        <v>32</v>
      </c>
      <c r="D41" s="24" t="s">
        <v>87</v>
      </c>
      <c r="E41" s="22" t="s">
        <v>45</v>
      </c>
      <c r="F41" s="21" t="s">
        <v>85</v>
      </c>
      <c r="G41" s="27">
        <v>14000000</v>
      </c>
      <c r="H41" s="27">
        <v>14000000</v>
      </c>
      <c r="I41" s="24" t="s">
        <v>36</v>
      </c>
      <c r="J41" s="24" t="s">
        <v>37</v>
      </c>
      <c r="K41" s="21" t="s">
        <v>38</v>
      </c>
    </row>
    <row r="42" spans="1:11" s="32" customFormat="1" ht="51" hidden="1" customHeight="1" x14ac:dyDescent="0.2">
      <c r="A42" s="25">
        <v>80141705</v>
      </c>
      <c r="B42" s="21" t="s">
        <v>88</v>
      </c>
      <c r="C42" s="24" t="s">
        <v>68</v>
      </c>
      <c r="D42" s="24" t="s">
        <v>41</v>
      </c>
      <c r="E42" s="22" t="s">
        <v>89</v>
      </c>
      <c r="F42" s="21" t="s">
        <v>85</v>
      </c>
      <c r="G42" s="27">
        <v>0</v>
      </c>
      <c r="H42" s="27">
        <v>0</v>
      </c>
      <c r="I42" s="24" t="s">
        <v>36</v>
      </c>
      <c r="J42" s="24" t="s">
        <v>37</v>
      </c>
      <c r="K42" s="21" t="s">
        <v>38</v>
      </c>
    </row>
    <row r="43" spans="1:11" s="32" customFormat="1" ht="51" hidden="1" customHeight="1" x14ac:dyDescent="0.2">
      <c r="A43" s="25">
        <v>80101500</v>
      </c>
      <c r="B43" s="21" t="s">
        <v>90</v>
      </c>
      <c r="C43" s="24" t="s">
        <v>68</v>
      </c>
      <c r="D43" s="24" t="s">
        <v>91</v>
      </c>
      <c r="E43" s="22" t="s">
        <v>45</v>
      </c>
      <c r="F43" s="21" t="s">
        <v>92</v>
      </c>
      <c r="G43" s="27">
        <v>15500000</v>
      </c>
      <c r="H43" s="27">
        <v>15500000</v>
      </c>
      <c r="I43" s="24" t="s">
        <v>36</v>
      </c>
      <c r="J43" s="24" t="s">
        <v>37</v>
      </c>
      <c r="K43" s="21" t="s">
        <v>38</v>
      </c>
    </row>
    <row r="44" spans="1:11" s="32" customFormat="1" ht="63.75" hidden="1" customHeight="1" x14ac:dyDescent="0.2">
      <c r="A44" s="25">
        <v>80101510</v>
      </c>
      <c r="B44" s="31" t="s">
        <v>93</v>
      </c>
      <c r="C44" s="24" t="s">
        <v>48</v>
      </c>
      <c r="D44" s="24" t="s">
        <v>49</v>
      </c>
      <c r="E44" s="22" t="s">
        <v>45</v>
      </c>
      <c r="F44" s="21" t="s">
        <v>85</v>
      </c>
      <c r="G44" s="23">
        <f>7000000*8</f>
        <v>56000000</v>
      </c>
      <c r="H44" s="23">
        <f>7000000*8</f>
        <v>56000000</v>
      </c>
      <c r="I44" s="24" t="s">
        <v>36</v>
      </c>
      <c r="J44" s="24" t="s">
        <v>37</v>
      </c>
      <c r="K44" s="21" t="s">
        <v>94</v>
      </c>
    </row>
    <row r="45" spans="1:11" s="32" customFormat="1" ht="51" hidden="1" customHeight="1" x14ac:dyDescent="0.2">
      <c r="A45" s="25">
        <v>80101510</v>
      </c>
      <c r="B45" s="31" t="s">
        <v>95</v>
      </c>
      <c r="C45" s="24" t="s">
        <v>48</v>
      </c>
      <c r="D45" s="24" t="s">
        <v>49</v>
      </c>
      <c r="E45" s="22" t="s">
        <v>45</v>
      </c>
      <c r="F45" s="21" t="s">
        <v>85</v>
      </c>
      <c r="G45" s="27">
        <v>40000000</v>
      </c>
      <c r="H45" s="27">
        <v>40000000</v>
      </c>
      <c r="I45" s="24" t="s">
        <v>36</v>
      </c>
      <c r="J45" s="24" t="s">
        <v>37</v>
      </c>
      <c r="K45" s="21" t="s">
        <v>94</v>
      </c>
    </row>
    <row r="46" spans="1:11" s="32" customFormat="1" ht="76.5" hidden="1" customHeight="1" x14ac:dyDescent="0.2">
      <c r="A46" s="25">
        <v>80101510</v>
      </c>
      <c r="B46" s="31" t="s">
        <v>96</v>
      </c>
      <c r="C46" s="24" t="s">
        <v>48</v>
      </c>
      <c r="D46" s="24" t="s">
        <v>49</v>
      </c>
      <c r="E46" s="22" t="s">
        <v>45</v>
      </c>
      <c r="F46" s="21" t="s">
        <v>85</v>
      </c>
      <c r="G46" s="23">
        <v>64000000</v>
      </c>
      <c r="H46" s="23">
        <v>64000000</v>
      </c>
      <c r="I46" s="24" t="s">
        <v>36</v>
      </c>
      <c r="J46" s="24" t="s">
        <v>37</v>
      </c>
      <c r="K46" s="21" t="s">
        <v>94</v>
      </c>
    </row>
    <row r="47" spans="1:11" s="32" customFormat="1" ht="76.5" hidden="1" customHeight="1" x14ac:dyDescent="0.2">
      <c r="A47" s="25">
        <v>80101600</v>
      </c>
      <c r="B47" s="21" t="s">
        <v>97</v>
      </c>
      <c r="C47" s="24" t="s">
        <v>56</v>
      </c>
      <c r="D47" s="24" t="s">
        <v>49</v>
      </c>
      <c r="E47" s="22" t="s">
        <v>45</v>
      </c>
      <c r="F47" s="21" t="s">
        <v>85</v>
      </c>
      <c r="G47" s="23">
        <f>7000000*8</f>
        <v>56000000</v>
      </c>
      <c r="H47" s="23">
        <f>7000000*8</f>
        <v>56000000</v>
      </c>
      <c r="I47" s="24" t="s">
        <v>36</v>
      </c>
      <c r="J47" s="24" t="s">
        <v>37</v>
      </c>
      <c r="K47" s="21" t="s">
        <v>94</v>
      </c>
    </row>
    <row r="48" spans="1:11" s="32" customFormat="1" ht="83.25" hidden="1" customHeight="1" x14ac:dyDescent="0.2">
      <c r="A48" s="25">
        <v>80101510</v>
      </c>
      <c r="B48" s="21" t="s">
        <v>98</v>
      </c>
      <c r="C48" s="24" t="s">
        <v>99</v>
      </c>
      <c r="D48" s="24" t="s">
        <v>100</v>
      </c>
      <c r="E48" s="22" t="s">
        <v>45</v>
      </c>
      <c r="F48" s="21" t="s">
        <v>85</v>
      </c>
      <c r="G48" s="23">
        <v>21000000</v>
      </c>
      <c r="H48" s="23">
        <v>21000000</v>
      </c>
      <c r="I48" s="24" t="s">
        <v>36</v>
      </c>
      <c r="J48" s="24" t="s">
        <v>37</v>
      </c>
      <c r="K48" s="21" t="s">
        <v>94</v>
      </c>
    </row>
    <row r="49" spans="1:11" s="32" customFormat="1" ht="102" hidden="1" customHeight="1" x14ac:dyDescent="0.2">
      <c r="A49" s="25">
        <v>80121700</v>
      </c>
      <c r="B49" s="21" t="s">
        <v>101</v>
      </c>
      <c r="C49" s="24" t="s">
        <v>99</v>
      </c>
      <c r="D49" s="24" t="s">
        <v>102</v>
      </c>
      <c r="E49" s="22" t="s">
        <v>45</v>
      </c>
      <c r="F49" s="21" t="s">
        <v>85</v>
      </c>
      <c r="G49" s="23">
        <v>28000000</v>
      </c>
      <c r="H49" s="23">
        <v>28000000</v>
      </c>
      <c r="I49" s="24" t="s">
        <v>36</v>
      </c>
      <c r="J49" s="24" t="s">
        <v>37</v>
      </c>
      <c r="K49" s="21" t="s">
        <v>94</v>
      </c>
    </row>
    <row r="50" spans="1:11" s="32" customFormat="1" ht="51" hidden="1" customHeight="1" x14ac:dyDescent="0.2">
      <c r="A50" s="25">
        <v>80101600</v>
      </c>
      <c r="B50" s="21" t="s">
        <v>103</v>
      </c>
      <c r="C50" s="24" t="s">
        <v>56</v>
      </c>
      <c r="D50" s="24" t="s">
        <v>49</v>
      </c>
      <c r="E50" s="22" t="s">
        <v>45</v>
      </c>
      <c r="F50" s="21" t="s">
        <v>85</v>
      </c>
      <c r="G50" s="23">
        <f>5000000*8</f>
        <v>40000000</v>
      </c>
      <c r="H50" s="23">
        <f>5000000*8</f>
        <v>40000000</v>
      </c>
      <c r="I50" s="24" t="s">
        <v>36</v>
      </c>
      <c r="J50" s="24" t="s">
        <v>37</v>
      </c>
      <c r="K50" s="21" t="s">
        <v>104</v>
      </c>
    </row>
    <row r="51" spans="1:11" s="32" customFormat="1" ht="76.5" hidden="1" customHeight="1" x14ac:dyDescent="0.2">
      <c r="A51" s="25">
        <v>80101600</v>
      </c>
      <c r="B51" s="21" t="s">
        <v>105</v>
      </c>
      <c r="C51" s="24" t="s">
        <v>40</v>
      </c>
      <c r="D51" s="24" t="s">
        <v>106</v>
      </c>
      <c r="E51" s="22" t="s">
        <v>45</v>
      </c>
      <c r="F51" s="21" t="s">
        <v>85</v>
      </c>
      <c r="G51" s="23">
        <v>36000000</v>
      </c>
      <c r="H51" s="23">
        <v>36000000</v>
      </c>
      <c r="I51" s="24" t="s">
        <v>36</v>
      </c>
      <c r="J51" s="24" t="s">
        <v>37</v>
      </c>
      <c r="K51" s="21" t="s">
        <v>104</v>
      </c>
    </row>
    <row r="52" spans="1:11" s="32" customFormat="1" ht="51" hidden="1" customHeight="1" x14ac:dyDescent="0.2">
      <c r="A52" s="25">
        <v>80101600</v>
      </c>
      <c r="B52" s="21" t="s">
        <v>103</v>
      </c>
      <c r="C52" s="24" t="s">
        <v>56</v>
      </c>
      <c r="D52" s="24" t="s">
        <v>49</v>
      </c>
      <c r="E52" s="22" t="s">
        <v>45</v>
      </c>
      <c r="F52" s="21" t="s">
        <v>85</v>
      </c>
      <c r="G52" s="23">
        <f>6500000*8</f>
        <v>52000000</v>
      </c>
      <c r="H52" s="23">
        <f>6500000*8</f>
        <v>52000000</v>
      </c>
      <c r="I52" s="24" t="s">
        <v>36</v>
      </c>
      <c r="J52" s="24" t="s">
        <v>37</v>
      </c>
      <c r="K52" s="21" t="s">
        <v>104</v>
      </c>
    </row>
    <row r="53" spans="1:11" s="32" customFormat="1" ht="104.25" hidden="1" customHeight="1" x14ac:dyDescent="0.2">
      <c r="A53" s="25">
        <v>80101500</v>
      </c>
      <c r="B53" s="21" t="s">
        <v>107</v>
      </c>
      <c r="C53" s="24" t="s">
        <v>68</v>
      </c>
      <c r="D53" s="24" t="s">
        <v>108</v>
      </c>
      <c r="E53" s="22" t="s">
        <v>45</v>
      </c>
      <c r="F53" s="21" t="s">
        <v>92</v>
      </c>
      <c r="G53" s="23">
        <v>12000000</v>
      </c>
      <c r="H53" s="23">
        <v>12000000</v>
      </c>
      <c r="I53" s="24" t="s">
        <v>36</v>
      </c>
      <c r="J53" s="24" t="s">
        <v>37</v>
      </c>
      <c r="K53" s="21" t="s">
        <v>104</v>
      </c>
    </row>
    <row r="54" spans="1:11" s="32" customFormat="1" ht="63.75" hidden="1" customHeight="1" x14ac:dyDescent="0.2">
      <c r="A54" s="25">
        <v>80121700</v>
      </c>
      <c r="B54" s="31" t="s">
        <v>109</v>
      </c>
      <c r="C54" s="24" t="s">
        <v>56</v>
      </c>
      <c r="D54" s="24" t="s">
        <v>49</v>
      </c>
      <c r="E54" s="22" t="s">
        <v>45</v>
      </c>
      <c r="F54" s="21" t="s">
        <v>85</v>
      </c>
      <c r="G54" s="23">
        <v>64000000</v>
      </c>
      <c r="H54" s="23">
        <v>64000000</v>
      </c>
      <c r="I54" s="24" t="s">
        <v>36</v>
      </c>
      <c r="J54" s="24" t="s">
        <v>37</v>
      </c>
      <c r="K54" s="21" t="s">
        <v>110</v>
      </c>
    </row>
    <row r="55" spans="1:11" s="32" customFormat="1" ht="76.5" hidden="1" customHeight="1" x14ac:dyDescent="0.2">
      <c r="A55" s="25">
        <v>80121700</v>
      </c>
      <c r="B55" s="21" t="s">
        <v>111</v>
      </c>
      <c r="C55" s="24" t="s">
        <v>56</v>
      </c>
      <c r="D55" s="24" t="s">
        <v>49</v>
      </c>
      <c r="E55" s="22" t="s">
        <v>45</v>
      </c>
      <c r="F55" s="21" t="s">
        <v>85</v>
      </c>
      <c r="G55" s="23">
        <f>6000000*8</f>
        <v>48000000</v>
      </c>
      <c r="H55" s="23">
        <f>6000000*8</f>
        <v>48000000</v>
      </c>
      <c r="I55" s="24" t="s">
        <v>36</v>
      </c>
      <c r="J55" s="24" t="s">
        <v>37</v>
      </c>
      <c r="K55" s="21" t="s">
        <v>110</v>
      </c>
    </row>
    <row r="56" spans="1:11" s="32" customFormat="1" ht="63.75" hidden="1" customHeight="1" x14ac:dyDescent="0.2">
      <c r="A56" s="25">
        <v>80121700</v>
      </c>
      <c r="B56" s="21" t="s">
        <v>109</v>
      </c>
      <c r="C56" s="24" t="s">
        <v>56</v>
      </c>
      <c r="D56" s="24" t="s">
        <v>49</v>
      </c>
      <c r="E56" s="22" t="s">
        <v>45</v>
      </c>
      <c r="F56" s="21" t="s">
        <v>85</v>
      </c>
      <c r="G56" s="23">
        <f>7000000*8</f>
        <v>56000000</v>
      </c>
      <c r="H56" s="23">
        <f>7000000*8</f>
        <v>56000000</v>
      </c>
      <c r="I56" s="24" t="s">
        <v>36</v>
      </c>
      <c r="J56" s="24" t="s">
        <v>37</v>
      </c>
      <c r="K56" s="21" t="s">
        <v>110</v>
      </c>
    </row>
    <row r="57" spans="1:11" s="32" customFormat="1" ht="63.75" hidden="1" customHeight="1" x14ac:dyDescent="0.2">
      <c r="A57" s="25">
        <v>80121600</v>
      </c>
      <c r="B57" s="21" t="s">
        <v>112</v>
      </c>
      <c r="C57" s="24" t="s">
        <v>56</v>
      </c>
      <c r="D57" s="24" t="s">
        <v>49</v>
      </c>
      <c r="E57" s="22" t="s">
        <v>45</v>
      </c>
      <c r="F57" s="21" t="s">
        <v>85</v>
      </c>
      <c r="G57" s="27">
        <v>20800000</v>
      </c>
      <c r="H57" s="27">
        <v>20800000</v>
      </c>
      <c r="I57" s="24" t="s">
        <v>36</v>
      </c>
      <c r="J57" s="24" t="s">
        <v>37</v>
      </c>
      <c r="K57" s="21" t="s">
        <v>110</v>
      </c>
    </row>
    <row r="58" spans="1:11" s="32" customFormat="1" ht="63.75" hidden="1" customHeight="1" x14ac:dyDescent="0.2">
      <c r="A58" s="25">
        <v>80121700</v>
      </c>
      <c r="B58" s="21" t="s">
        <v>113</v>
      </c>
      <c r="C58" s="24" t="s">
        <v>99</v>
      </c>
      <c r="D58" s="24" t="s">
        <v>102</v>
      </c>
      <c r="E58" s="22" t="s">
        <v>45</v>
      </c>
      <c r="F58" s="21" t="s">
        <v>85</v>
      </c>
      <c r="G58" s="27">
        <v>24500000</v>
      </c>
      <c r="H58" s="27">
        <v>24500000</v>
      </c>
      <c r="I58" s="24" t="s">
        <v>36</v>
      </c>
      <c r="J58" s="24" t="s">
        <v>114</v>
      </c>
      <c r="K58" s="21" t="s">
        <v>110</v>
      </c>
    </row>
    <row r="59" spans="1:11" s="32" customFormat="1" ht="60" hidden="1" customHeight="1" x14ac:dyDescent="0.2">
      <c r="A59" s="25">
        <v>81112300</v>
      </c>
      <c r="B59" s="21" t="s">
        <v>115</v>
      </c>
      <c r="C59" s="24" t="s">
        <v>32</v>
      </c>
      <c r="D59" s="24" t="s">
        <v>51</v>
      </c>
      <c r="E59" s="22" t="s">
        <v>59</v>
      </c>
      <c r="F59" s="21" t="s">
        <v>116</v>
      </c>
      <c r="G59" s="23">
        <v>210000000</v>
      </c>
      <c r="H59" s="33">
        <v>63000000</v>
      </c>
      <c r="I59" s="24" t="s">
        <v>117</v>
      </c>
      <c r="J59" s="24" t="s">
        <v>118</v>
      </c>
      <c r="K59" s="21" t="s">
        <v>119</v>
      </c>
    </row>
    <row r="60" spans="1:11" s="32" customFormat="1" ht="51" hidden="1" customHeight="1" x14ac:dyDescent="0.2">
      <c r="A60" s="25">
        <v>81112202</v>
      </c>
      <c r="B60" s="21" t="s">
        <v>120</v>
      </c>
      <c r="C60" s="24" t="s">
        <v>82</v>
      </c>
      <c r="D60" s="24" t="s">
        <v>121</v>
      </c>
      <c r="E60" s="22" t="s">
        <v>34</v>
      </c>
      <c r="F60" s="21" t="s">
        <v>116</v>
      </c>
      <c r="G60" s="23">
        <v>231370827</v>
      </c>
      <c r="H60" s="33">
        <v>231370827</v>
      </c>
      <c r="I60" s="24" t="s">
        <v>36</v>
      </c>
      <c r="J60" s="24" t="s">
        <v>37</v>
      </c>
      <c r="K60" s="21" t="s">
        <v>119</v>
      </c>
    </row>
    <row r="61" spans="1:11" s="32" customFormat="1" ht="51" hidden="1" customHeight="1" x14ac:dyDescent="0.2">
      <c r="A61" s="25">
        <v>81112000</v>
      </c>
      <c r="B61" s="21" t="s">
        <v>122</v>
      </c>
      <c r="C61" s="24" t="s">
        <v>75</v>
      </c>
      <c r="D61" s="24" t="s">
        <v>123</v>
      </c>
      <c r="E61" s="22" t="s">
        <v>34</v>
      </c>
      <c r="F61" s="21" t="s">
        <v>116</v>
      </c>
      <c r="G61" s="23">
        <v>77945001</v>
      </c>
      <c r="H61" s="23">
        <v>47427530</v>
      </c>
      <c r="I61" s="24" t="s">
        <v>117</v>
      </c>
      <c r="J61" s="24" t="s">
        <v>118</v>
      </c>
      <c r="K61" s="21" t="s">
        <v>119</v>
      </c>
    </row>
    <row r="62" spans="1:11" s="32" customFormat="1" ht="63.75" hidden="1" customHeight="1" x14ac:dyDescent="0.2">
      <c r="A62" s="25">
        <v>81112000</v>
      </c>
      <c r="B62" s="21" t="s">
        <v>124</v>
      </c>
      <c r="C62" s="24" t="s">
        <v>75</v>
      </c>
      <c r="D62" s="24" t="s">
        <v>123</v>
      </c>
      <c r="E62" s="22" t="s">
        <v>34</v>
      </c>
      <c r="F62" s="21" t="s">
        <v>116</v>
      </c>
      <c r="G62" s="23">
        <v>163266344</v>
      </c>
      <c r="H62" s="23">
        <v>81633167</v>
      </c>
      <c r="I62" s="24" t="s">
        <v>117</v>
      </c>
      <c r="J62" s="24" t="s">
        <v>118</v>
      </c>
      <c r="K62" s="21" t="s">
        <v>119</v>
      </c>
    </row>
    <row r="63" spans="1:11" s="32" customFormat="1" ht="51" hidden="1" customHeight="1" x14ac:dyDescent="0.2">
      <c r="A63" s="25">
        <v>80121600</v>
      </c>
      <c r="B63" s="21" t="s">
        <v>125</v>
      </c>
      <c r="C63" s="24" t="s">
        <v>48</v>
      </c>
      <c r="D63" s="24" t="s">
        <v>78</v>
      </c>
      <c r="E63" s="22" t="s">
        <v>45</v>
      </c>
      <c r="F63" s="21" t="s">
        <v>85</v>
      </c>
      <c r="G63" s="23">
        <v>54000000</v>
      </c>
      <c r="H63" s="23">
        <v>54000000</v>
      </c>
      <c r="I63" s="24" t="s">
        <v>36</v>
      </c>
      <c r="J63" s="24" t="s">
        <v>37</v>
      </c>
      <c r="K63" s="21" t="s">
        <v>126</v>
      </c>
    </row>
    <row r="64" spans="1:11" s="32" customFormat="1" ht="51" hidden="1" customHeight="1" x14ac:dyDescent="0.2">
      <c r="A64" s="20" t="s">
        <v>127</v>
      </c>
      <c r="B64" s="31" t="s">
        <v>128</v>
      </c>
      <c r="C64" s="24" t="s">
        <v>48</v>
      </c>
      <c r="D64" s="24" t="s">
        <v>78</v>
      </c>
      <c r="E64" s="22" t="s">
        <v>45</v>
      </c>
      <c r="F64" s="21" t="s">
        <v>85</v>
      </c>
      <c r="G64" s="23">
        <v>63000000</v>
      </c>
      <c r="H64" s="23">
        <v>63000000</v>
      </c>
      <c r="I64" s="24" t="s">
        <v>36</v>
      </c>
      <c r="J64" s="24" t="s">
        <v>37</v>
      </c>
      <c r="K64" s="21" t="s">
        <v>126</v>
      </c>
    </row>
    <row r="65" spans="1:11" s="32" customFormat="1" ht="51" hidden="1" customHeight="1" x14ac:dyDescent="0.2">
      <c r="A65" s="25">
        <v>80121600</v>
      </c>
      <c r="B65" s="31" t="s">
        <v>129</v>
      </c>
      <c r="C65" s="24" t="s">
        <v>48</v>
      </c>
      <c r="D65" s="24" t="s">
        <v>49</v>
      </c>
      <c r="E65" s="22" t="s">
        <v>45</v>
      </c>
      <c r="F65" s="21" t="s">
        <v>85</v>
      </c>
      <c r="G65" s="23">
        <v>48000000</v>
      </c>
      <c r="H65" s="23">
        <v>48000000</v>
      </c>
      <c r="I65" s="24" t="s">
        <v>36</v>
      </c>
      <c r="J65" s="24" t="s">
        <v>37</v>
      </c>
      <c r="K65" s="21" t="s">
        <v>126</v>
      </c>
    </row>
    <row r="66" spans="1:11" s="32" customFormat="1" ht="51" hidden="1" customHeight="1" x14ac:dyDescent="0.2">
      <c r="A66" s="25">
        <v>80121600</v>
      </c>
      <c r="B66" s="21" t="s">
        <v>130</v>
      </c>
      <c r="C66" s="24" t="s">
        <v>48</v>
      </c>
      <c r="D66" s="24" t="s">
        <v>49</v>
      </c>
      <c r="E66" s="22" t="s">
        <v>45</v>
      </c>
      <c r="F66" s="21" t="s">
        <v>85</v>
      </c>
      <c r="G66" s="23">
        <v>42400000</v>
      </c>
      <c r="H66" s="23">
        <v>42400000</v>
      </c>
      <c r="I66" s="24" t="s">
        <v>36</v>
      </c>
      <c r="J66" s="24" t="s">
        <v>37</v>
      </c>
      <c r="K66" s="21" t="s">
        <v>126</v>
      </c>
    </row>
    <row r="67" spans="1:11" s="32" customFormat="1" ht="51" hidden="1" customHeight="1" x14ac:dyDescent="0.2">
      <c r="A67" s="26">
        <v>80121700</v>
      </c>
      <c r="B67" s="31" t="s">
        <v>131</v>
      </c>
      <c r="C67" s="24" t="s">
        <v>48</v>
      </c>
      <c r="D67" s="24" t="s">
        <v>49</v>
      </c>
      <c r="E67" s="22" t="s">
        <v>45</v>
      </c>
      <c r="F67" s="21" t="s">
        <v>85</v>
      </c>
      <c r="G67" s="23">
        <v>56000000</v>
      </c>
      <c r="H67" s="23">
        <v>56000000</v>
      </c>
      <c r="I67" s="24" t="s">
        <v>36</v>
      </c>
      <c r="J67" s="24" t="s">
        <v>37</v>
      </c>
      <c r="K67" s="21" t="s">
        <v>132</v>
      </c>
    </row>
    <row r="68" spans="1:11" s="32" customFormat="1" ht="51" customHeight="1" x14ac:dyDescent="0.2">
      <c r="A68" s="26">
        <v>80111500</v>
      </c>
      <c r="B68" s="21" t="s">
        <v>133</v>
      </c>
      <c r="C68" s="24" t="s">
        <v>56</v>
      </c>
      <c r="D68" s="24" t="s">
        <v>49</v>
      </c>
      <c r="E68" s="22" t="s">
        <v>45</v>
      </c>
      <c r="F68" s="21" t="s">
        <v>85</v>
      </c>
      <c r="G68" s="23">
        <f>2600000*8</f>
        <v>20800000</v>
      </c>
      <c r="H68" s="23">
        <f>2600000*8</f>
        <v>20800000</v>
      </c>
      <c r="I68" s="24" t="s">
        <v>36</v>
      </c>
      <c r="J68" s="24" t="s">
        <v>37</v>
      </c>
      <c r="K68" s="21" t="s">
        <v>134</v>
      </c>
    </row>
    <row r="69" spans="1:11" s="32" customFormat="1" ht="60" customHeight="1" x14ac:dyDescent="0.2">
      <c r="A69" s="25">
        <v>80111600</v>
      </c>
      <c r="B69" s="21" t="s">
        <v>135</v>
      </c>
      <c r="C69" s="24" t="s">
        <v>136</v>
      </c>
      <c r="D69" s="24" t="s">
        <v>33</v>
      </c>
      <c r="E69" s="22" t="s">
        <v>45</v>
      </c>
      <c r="F69" s="21" t="s">
        <v>137</v>
      </c>
      <c r="G69" s="23">
        <v>64139858</v>
      </c>
      <c r="H69" s="23">
        <v>64139858</v>
      </c>
      <c r="I69" s="24" t="s">
        <v>36</v>
      </c>
      <c r="J69" s="24" t="s">
        <v>37</v>
      </c>
      <c r="K69" s="21" t="s">
        <v>134</v>
      </c>
    </row>
    <row r="70" spans="1:11" s="32" customFormat="1" ht="89.25" customHeight="1" x14ac:dyDescent="0.2">
      <c r="A70" s="25">
        <v>82111700</v>
      </c>
      <c r="B70" s="21" t="s">
        <v>138</v>
      </c>
      <c r="C70" s="24" t="s">
        <v>40</v>
      </c>
      <c r="D70" s="24" t="s">
        <v>33</v>
      </c>
      <c r="E70" s="22" t="s">
        <v>54</v>
      </c>
      <c r="F70" s="21" t="s">
        <v>139</v>
      </c>
      <c r="G70" s="27">
        <v>40700139</v>
      </c>
      <c r="H70" s="27">
        <v>40700139</v>
      </c>
      <c r="I70" s="24" t="s">
        <v>36</v>
      </c>
      <c r="J70" s="24" t="s">
        <v>37</v>
      </c>
      <c r="K70" s="21" t="s">
        <v>134</v>
      </c>
    </row>
    <row r="71" spans="1:11" s="32" customFormat="1" ht="51" customHeight="1" x14ac:dyDescent="0.2">
      <c r="A71" s="26">
        <v>80111500</v>
      </c>
      <c r="B71" s="21" t="s">
        <v>140</v>
      </c>
      <c r="C71" s="24" t="s">
        <v>63</v>
      </c>
      <c r="D71" s="24" t="s">
        <v>141</v>
      </c>
      <c r="E71" s="22" t="s">
        <v>45</v>
      </c>
      <c r="F71" s="21" t="s">
        <v>142</v>
      </c>
      <c r="G71" s="23">
        <v>221033384</v>
      </c>
      <c r="H71" s="23">
        <v>221033384</v>
      </c>
      <c r="I71" s="24" t="s">
        <v>36</v>
      </c>
      <c r="J71" s="24" t="s">
        <v>37</v>
      </c>
      <c r="K71" s="21" t="s">
        <v>134</v>
      </c>
    </row>
    <row r="72" spans="1:11" s="32" customFormat="1" ht="63.75" customHeight="1" x14ac:dyDescent="0.2">
      <c r="A72" s="26">
        <v>80111500</v>
      </c>
      <c r="B72" s="21" t="s">
        <v>143</v>
      </c>
      <c r="C72" s="24" t="s">
        <v>40</v>
      </c>
      <c r="D72" s="24" t="s">
        <v>53</v>
      </c>
      <c r="E72" s="22" t="s">
        <v>45</v>
      </c>
      <c r="F72" s="21" t="s">
        <v>142</v>
      </c>
      <c r="G72" s="23">
        <v>44000000</v>
      </c>
      <c r="H72" s="23">
        <v>44000000</v>
      </c>
      <c r="I72" s="24" t="s">
        <v>36</v>
      </c>
      <c r="J72" s="24" t="s">
        <v>37</v>
      </c>
      <c r="K72" s="21" t="s">
        <v>134</v>
      </c>
    </row>
    <row r="73" spans="1:11" s="32" customFormat="1" ht="63.75" customHeight="1" x14ac:dyDescent="0.2">
      <c r="A73" s="35">
        <v>80121700</v>
      </c>
      <c r="B73" s="36" t="s">
        <v>144</v>
      </c>
      <c r="C73" s="38" t="s">
        <v>68</v>
      </c>
      <c r="D73" s="38" t="s">
        <v>108</v>
      </c>
      <c r="E73" s="22" t="s">
        <v>45</v>
      </c>
      <c r="F73" s="21" t="s">
        <v>92</v>
      </c>
      <c r="G73" s="37">
        <v>12000000</v>
      </c>
      <c r="H73" s="37">
        <v>12000000</v>
      </c>
      <c r="I73" s="38" t="s">
        <v>36</v>
      </c>
      <c r="J73" s="24" t="s">
        <v>37</v>
      </c>
      <c r="K73" s="36" t="s">
        <v>134</v>
      </c>
    </row>
    <row r="74" spans="1:11" s="32" customFormat="1" ht="63.75" hidden="1" customHeight="1" x14ac:dyDescent="0.2">
      <c r="A74" s="39">
        <v>80101500</v>
      </c>
      <c r="B74" s="36" t="s">
        <v>145</v>
      </c>
      <c r="C74" s="38" t="s">
        <v>32</v>
      </c>
      <c r="D74" s="38" t="s">
        <v>146</v>
      </c>
      <c r="E74" s="22" t="s">
        <v>45</v>
      </c>
      <c r="F74" s="21" t="s">
        <v>142</v>
      </c>
      <c r="G74" s="37">
        <v>11700000</v>
      </c>
      <c r="H74" s="37">
        <v>11700000</v>
      </c>
      <c r="I74" s="38" t="s">
        <v>36</v>
      </c>
      <c r="J74" s="24" t="s">
        <v>37</v>
      </c>
      <c r="K74" s="36" t="s">
        <v>147</v>
      </c>
    </row>
    <row r="75" spans="1:11" s="32" customFormat="1" ht="63.75" hidden="1" customHeight="1" x14ac:dyDescent="0.2">
      <c r="A75" s="39">
        <v>80101500</v>
      </c>
      <c r="B75" s="36" t="s">
        <v>148</v>
      </c>
      <c r="C75" s="38" t="s">
        <v>68</v>
      </c>
      <c r="D75" s="38" t="s">
        <v>108</v>
      </c>
      <c r="E75" s="22" t="s">
        <v>45</v>
      </c>
      <c r="F75" s="21" t="s">
        <v>92</v>
      </c>
      <c r="G75" s="37">
        <v>10000000</v>
      </c>
      <c r="H75" s="37">
        <v>10000000</v>
      </c>
      <c r="I75" s="38" t="s">
        <v>36</v>
      </c>
      <c r="J75" s="24" t="s">
        <v>37</v>
      </c>
      <c r="K75" s="36" t="s">
        <v>147</v>
      </c>
    </row>
    <row r="76" spans="1:11" s="32" customFormat="1" ht="63.75" hidden="1" customHeight="1" x14ac:dyDescent="0.2">
      <c r="A76" s="39">
        <v>80121600</v>
      </c>
      <c r="B76" s="36" t="s">
        <v>149</v>
      </c>
      <c r="C76" s="38" t="s">
        <v>75</v>
      </c>
      <c r="D76" s="38" t="s">
        <v>150</v>
      </c>
      <c r="E76" s="22" t="s">
        <v>45</v>
      </c>
      <c r="F76" s="21" t="s">
        <v>142</v>
      </c>
      <c r="G76" s="37">
        <f>13000000+6500000</f>
        <v>19500000</v>
      </c>
      <c r="H76" s="37">
        <f>13000000+6500000</f>
        <v>19500000</v>
      </c>
      <c r="I76" s="38" t="s">
        <v>36</v>
      </c>
      <c r="J76" s="24" t="s">
        <v>37</v>
      </c>
      <c r="K76" s="36" t="s">
        <v>151</v>
      </c>
    </row>
    <row r="77" spans="1:11" s="32" customFormat="1" ht="63.75" hidden="1" customHeight="1" x14ac:dyDescent="0.2">
      <c r="A77" s="39">
        <v>80121700</v>
      </c>
      <c r="B77" s="36" t="s">
        <v>152</v>
      </c>
      <c r="C77" s="38" t="s">
        <v>153</v>
      </c>
      <c r="D77" s="38" t="s">
        <v>154</v>
      </c>
      <c r="E77" s="22" t="s">
        <v>45</v>
      </c>
      <c r="F77" s="21" t="s">
        <v>92</v>
      </c>
      <c r="G77" s="37">
        <v>21333333</v>
      </c>
      <c r="H77" s="37">
        <v>21333333</v>
      </c>
      <c r="I77" s="38" t="s">
        <v>36</v>
      </c>
      <c r="J77" s="24" t="s">
        <v>37</v>
      </c>
      <c r="K77" s="36" t="s">
        <v>155</v>
      </c>
    </row>
    <row r="78" spans="1:11" s="32" customFormat="1" ht="63.75" hidden="1" customHeight="1" x14ac:dyDescent="0.2">
      <c r="A78" s="39">
        <v>83121700</v>
      </c>
      <c r="B78" s="36" t="s">
        <v>156</v>
      </c>
      <c r="C78" s="38" t="s">
        <v>68</v>
      </c>
      <c r="D78" s="38" t="s">
        <v>157</v>
      </c>
      <c r="E78" s="22" t="s">
        <v>45</v>
      </c>
      <c r="F78" s="21" t="s">
        <v>92</v>
      </c>
      <c r="G78" s="37">
        <v>10000000</v>
      </c>
      <c r="H78" s="37">
        <v>10000000</v>
      </c>
      <c r="I78" s="38" t="s">
        <v>36</v>
      </c>
      <c r="J78" s="24" t="s">
        <v>37</v>
      </c>
      <c r="K78" s="36" t="s">
        <v>158</v>
      </c>
    </row>
    <row r="79" spans="1:11" s="32" customFormat="1" ht="63.75" hidden="1" customHeight="1" x14ac:dyDescent="0.2">
      <c r="A79" s="39">
        <v>80101500</v>
      </c>
      <c r="B79" s="36" t="s">
        <v>159</v>
      </c>
      <c r="C79" s="38" t="s">
        <v>68</v>
      </c>
      <c r="D79" s="38" t="s">
        <v>91</v>
      </c>
      <c r="E79" s="22" t="s">
        <v>45</v>
      </c>
      <c r="F79" s="21" t="s">
        <v>92</v>
      </c>
      <c r="G79" s="37">
        <v>9000000</v>
      </c>
      <c r="H79" s="37">
        <v>9000000</v>
      </c>
      <c r="I79" s="38" t="s">
        <v>36</v>
      </c>
      <c r="J79" s="24" t="s">
        <v>37</v>
      </c>
      <c r="K79" s="36" t="s">
        <v>160</v>
      </c>
    </row>
    <row r="80" spans="1:11" s="32" customFormat="1" ht="63.75" hidden="1" customHeight="1" x14ac:dyDescent="0.2">
      <c r="A80" s="39">
        <v>80101600</v>
      </c>
      <c r="B80" s="36" t="s">
        <v>161</v>
      </c>
      <c r="C80" s="38" t="s">
        <v>68</v>
      </c>
      <c r="D80" s="38" t="s">
        <v>162</v>
      </c>
      <c r="E80" s="57" t="s">
        <v>45</v>
      </c>
      <c r="F80" s="21" t="s">
        <v>92</v>
      </c>
      <c r="G80" s="37">
        <v>6166660</v>
      </c>
      <c r="H80" s="37">
        <v>6166660</v>
      </c>
      <c r="I80" s="38" t="s">
        <v>36</v>
      </c>
      <c r="J80" s="24" t="s">
        <v>37</v>
      </c>
      <c r="K80" s="36" t="s">
        <v>163</v>
      </c>
    </row>
    <row r="81" spans="1:11" s="32" customFormat="1" ht="63.75" hidden="1" customHeight="1" x14ac:dyDescent="0.2">
      <c r="A81" s="39">
        <v>80101600</v>
      </c>
      <c r="B81" s="36" t="s">
        <v>164</v>
      </c>
      <c r="C81" s="38" t="s">
        <v>68</v>
      </c>
      <c r="D81" s="38" t="s">
        <v>165</v>
      </c>
      <c r="E81" s="57" t="s">
        <v>45</v>
      </c>
      <c r="F81" s="21" t="s">
        <v>92</v>
      </c>
      <c r="G81" s="37">
        <v>10400000</v>
      </c>
      <c r="H81" s="37">
        <v>10400000</v>
      </c>
      <c r="I81" s="38" t="s">
        <v>36</v>
      </c>
      <c r="J81" s="24" t="s">
        <v>37</v>
      </c>
      <c r="K81" s="36" t="s">
        <v>166</v>
      </c>
    </row>
    <row r="82" spans="1:11" s="32" customFormat="1" ht="79.5" hidden="1" customHeight="1" thickBot="1" x14ac:dyDescent="0.25">
      <c r="A82" s="20" t="s">
        <v>167</v>
      </c>
      <c r="B82" s="21" t="s">
        <v>168</v>
      </c>
      <c r="C82" s="24" t="s">
        <v>68</v>
      </c>
      <c r="D82" s="24" t="s">
        <v>169</v>
      </c>
      <c r="E82" s="42" t="s">
        <v>45</v>
      </c>
      <c r="F82" s="21" t="s">
        <v>170</v>
      </c>
      <c r="G82" s="23">
        <v>376200000</v>
      </c>
      <c r="H82" s="23">
        <v>376200000</v>
      </c>
      <c r="I82" s="24" t="s">
        <v>36</v>
      </c>
      <c r="J82" s="24" t="s">
        <v>37</v>
      </c>
      <c r="K82" s="21" t="s">
        <v>38</v>
      </c>
    </row>
    <row r="83" spans="1:11" s="32" customFormat="1" ht="65.25" hidden="1" customHeight="1" thickBot="1" x14ac:dyDescent="0.25">
      <c r="A83" s="40" t="s">
        <v>171</v>
      </c>
      <c r="B83" s="41" t="s">
        <v>172</v>
      </c>
      <c r="C83" s="44" t="s">
        <v>68</v>
      </c>
      <c r="D83" s="44" t="s">
        <v>41</v>
      </c>
      <c r="E83" s="42" t="s">
        <v>45</v>
      </c>
      <c r="F83" s="21" t="s">
        <v>170</v>
      </c>
      <c r="G83" s="43">
        <v>120000000</v>
      </c>
      <c r="H83" s="43">
        <v>120000000</v>
      </c>
      <c r="I83" s="44" t="s">
        <v>36</v>
      </c>
      <c r="J83" s="24" t="s">
        <v>37</v>
      </c>
      <c r="K83" s="41" t="s">
        <v>38</v>
      </c>
    </row>
    <row r="84" spans="1:11" s="32" customFormat="1" ht="65.25" hidden="1" customHeight="1" x14ac:dyDescent="0.2">
      <c r="A84" s="25">
        <v>86111600</v>
      </c>
      <c r="B84" s="46" t="s">
        <v>173</v>
      </c>
      <c r="C84" s="24" t="s">
        <v>136</v>
      </c>
      <c r="D84" s="24" t="s">
        <v>174</v>
      </c>
      <c r="E84" s="22" t="s">
        <v>54</v>
      </c>
      <c r="F84" s="21" t="s">
        <v>170</v>
      </c>
      <c r="G84" s="23">
        <v>31020000</v>
      </c>
      <c r="H84" s="23">
        <v>31020000</v>
      </c>
      <c r="I84" s="24" t="s">
        <v>36</v>
      </c>
      <c r="J84" s="24" t="s">
        <v>37</v>
      </c>
      <c r="K84" s="21" t="s">
        <v>38</v>
      </c>
    </row>
    <row r="85" spans="1:11" s="32" customFormat="1" ht="102" customHeight="1" x14ac:dyDescent="0.2">
      <c r="A85" s="26">
        <v>86101700</v>
      </c>
      <c r="B85" s="21" t="s">
        <v>175</v>
      </c>
      <c r="C85" s="24" t="s">
        <v>99</v>
      </c>
      <c r="D85" s="24" t="s">
        <v>100</v>
      </c>
      <c r="E85" s="45" t="s">
        <v>45</v>
      </c>
      <c r="F85" s="21" t="s">
        <v>170</v>
      </c>
      <c r="G85" s="37">
        <f>450496230+40000000+150000000</f>
        <v>640496230</v>
      </c>
      <c r="H85" s="23">
        <f>450496230+150000000+40000000</f>
        <v>640496230</v>
      </c>
      <c r="I85" s="24" t="s">
        <v>36</v>
      </c>
      <c r="J85" s="24" t="s">
        <v>37</v>
      </c>
      <c r="K85" s="21" t="s">
        <v>134</v>
      </c>
    </row>
    <row r="86" spans="1:11" s="32" customFormat="1" ht="61.5" customHeight="1" x14ac:dyDescent="0.2">
      <c r="A86" s="26">
        <v>86101700</v>
      </c>
      <c r="B86" s="21" t="s">
        <v>269</v>
      </c>
      <c r="C86" s="24" t="s">
        <v>68</v>
      </c>
      <c r="D86" s="24" t="s">
        <v>33</v>
      </c>
      <c r="E86" s="45" t="s">
        <v>45</v>
      </c>
      <c r="F86" s="21" t="s">
        <v>170</v>
      </c>
      <c r="G86" s="23">
        <v>2190000</v>
      </c>
      <c r="H86" s="23">
        <v>2190000</v>
      </c>
      <c r="I86" s="24" t="s">
        <v>36</v>
      </c>
      <c r="J86" s="24" t="s">
        <v>37</v>
      </c>
      <c r="K86" s="21" t="s">
        <v>134</v>
      </c>
    </row>
    <row r="87" spans="1:11" s="32" customFormat="1" ht="51" customHeight="1" x14ac:dyDescent="0.2">
      <c r="A87" s="26">
        <v>86101700</v>
      </c>
      <c r="B87" s="21" t="s">
        <v>176</v>
      </c>
      <c r="C87" s="24" t="s">
        <v>136</v>
      </c>
      <c r="D87" s="24" t="s">
        <v>33</v>
      </c>
      <c r="E87" s="45" t="s">
        <v>45</v>
      </c>
      <c r="F87" s="21" t="s">
        <v>170</v>
      </c>
      <c r="G87" s="23">
        <v>666400</v>
      </c>
      <c r="H87" s="23">
        <v>666400</v>
      </c>
      <c r="I87" s="24" t="s">
        <v>36</v>
      </c>
      <c r="J87" s="24" t="s">
        <v>37</v>
      </c>
      <c r="K87" s="21" t="s">
        <v>134</v>
      </c>
    </row>
    <row r="88" spans="1:11" s="32" customFormat="1" ht="90.75" customHeight="1" x14ac:dyDescent="0.2">
      <c r="A88" s="26">
        <v>86101700</v>
      </c>
      <c r="B88" s="21" t="s">
        <v>177</v>
      </c>
      <c r="C88" s="24" t="s">
        <v>136</v>
      </c>
      <c r="D88" s="24" t="s">
        <v>33</v>
      </c>
      <c r="E88" s="45" t="s">
        <v>45</v>
      </c>
      <c r="F88" s="21" t="s">
        <v>170</v>
      </c>
      <c r="G88" s="23">
        <v>690200</v>
      </c>
      <c r="H88" s="23">
        <v>690200</v>
      </c>
      <c r="I88" s="24" t="s">
        <v>36</v>
      </c>
      <c r="J88" s="24" t="s">
        <v>37</v>
      </c>
      <c r="K88" s="21" t="s">
        <v>134</v>
      </c>
    </row>
    <row r="89" spans="1:11" s="32" customFormat="1" ht="63.75" customHeight="1" x14ac:dyDescent="0.2">
      <c r="A89" s="26">
        <v>86101700</v>
      </c>
      <c r="B89" s="21" t="s">
        <v>178</v>
      </c>
      <c r="C89" s="24" t="s">
        <v>32</v>
      </c>
      <c r="D89" s="24" t="s">
        <v>87</v>
      </c>
      <c r="E89" s="45" t="s">
        <v>45</v>
      </c>
      <c r="F89" s="21" t="s">
        <v>170</v>
      </c>
      <c r="G89" s="23">
        <v>1490720</v>
      </c>
      <c r="H89" s="23">
        <v>1490720</v>
      </c>
      <c r="I89" s="24" t="s">
        <v>36</v>
      </c>
      <c r="J89" s="24" t="s">
        <v>37</v>
      </c>
      <c r="K89" s="21" t="s">
        <v>134</v>
      </c>
    </row>
    <row r="90" spans="1:11" s="32" customFormat="1" ht="63.75" customHeight="1" x14ac:dyDescent="0.2">
      <c r="A90" s="26">
        <v>86101700</v>
      </c>
      <c r="B90" s="21" t="s">
        <v>179</v>
      </c>
      <c r="C90" s="24" t="s">
        <v>32</v>
      </c>
      <c r="D90" s="24" t="s">
        <v>33</v>
      </c>
      <c r="E90" s="45" t="s">
        <v>45</v>
      </c>
      <c r="F90" s="21" t="s">
        <v>170</v>
      </c>
      <c r="G90" s="23">
        <v>7871850</v>
      </c>
      <c r="H90" s="23">
        <v>7871850</v>
      </c>
      <c r="I90" s="24" t="s">
        <v>36</v>
      </c>
      <c r="J90" s="24" t="s">
        <v>37</v>
      </c>
      <c r="K90" s="21" t="s">
        <v>134</v>
      </c>
    </row>
    <row r="91" spans="1:11" s="32" customFormat="1" ht="63.75" customHeight="1" x14ac:dyDescent="0.2">
      <c r="A91" s="26">
        <v>86101700</v>
      </c>
      <c r="B91" s="21" t="s">
        <v>180</v>
      </c>
      <c r="C91" s="24" t="s">
        <v>136</v>
      </c>
      <c r="D91" s="24" t="s">
        <v>174</v>
      </c>
      <c r="E91" s="45" t="s">
        <v>45</v>
      </c>
      <c r="F91" s="21" t="s">
        <v>170</v>
      </c>
      <c r="G91" s="23">
        <v>10000000</v>
      </c>
      <c r="H91" s="23">
        <v>10000000</v>
      </c>
      <c r="I91" s="24" t="s">
        <v>36</v>
      </c>
      <c r="J91" s="24" t="s">
        <v>37</v>
      </c>
      <c r="K91" s="21" t="s">
        <v>134</v>
      </c>
    </row>
    <row r="92" spans="1:11" s="32" customFormat="1" ht="72.75" customHeight="1" x14ac:dyDescent="0.2">
      <c r="A92" s="26">
        <v>86101700</v>
      </c>
      <c r="B92" s="21" t="s">
        <v>181</v>
      </c>
      <c r="C92" s="24" t="s">
        <v>40</v>
      </c>
      <c r="D92" s="24" t="s">
        <v>33</v>
      </c>
      <c r="E92" s="45" t="s">
        <v>45</v>
      </c>
      <c r="F92" s="21" t="s">
        <v>170</v>
      </c>
      <c r="G92" s="23">
        <v>696150</v>
      </c>
      <c r="H92" s="23">
        <v>696150</v>
      </c>
      <c r="I92" s="24" t="s">
        <v>36</v>
      </c>
      <c r="J92" s="24" t="s">
        <v>37</v>
      </c>
      <c r="K92" s="21" t="s">
        <v>134</v>
      </c>
    </row>
    <row r="93" spans="1:11" s="32" customFormat="1" ht="76.5" customHeight="1" x14ac:dyDescent="0.2">
      <c r="A93" s="26">
        <v>86101700</v>
      </c>
      <c r="B93" s="21" t="s">
        <v>182</v>
      </c>
      <c r="C93" s="24" t="s">
        <v>63</v>
      </c>
      <c r="D93" s="24" t="s">
        <v>33</v>
      </c>
      <c r="E93" s="45" t="s">
        <v>45</v>
      </c>
      <c r="F93" s="21" t="s">
        <v>170</v>
      </c>
      <c r="G93" s="23">
        <v>2088450</v>
      </c>
      <c r="H93" s="23">
        <v>2088450</v>
      </c>
      <c r="I93" s="24" t="s">
        <v>36</v>
      </c>
      <c r="J93" s="24" t="s">
        <v>37</v>
      </c>
      <c r="K93" s="21" t="s">
        <v>134</v>
      </c>
    </row>
    <row r="94" spans="1:11" s="32" customFormat="1" ht="78" customHeight="1" x14ac:dyDescent="0.2">
      <c r="A94" s="26">
        <v>80111500</v>
      </c>
      <c r="B94" s="21" t="s">
        <v>183</v>
      </c>
      <c r="C94" s="24" t="s">
        <v>75</v>
      </c>
      <c r="D94" s="24" t="s">
        <v>53</v>
      </c>
      <c r="E94" s="22" t="s">
        <v>45</v>
      </c>
      <c r="F94" s="21" t="s">
        <v>170</v>
      </c>
      <c r="G94" s="23">
        <v>130000000</v>
      </c>
      <c r="H94" s="23">
        <v>130000000</v>
      </c>
      <c r="I94" s="24" t="s">
        <v>36</v>
      </c>
      <c r="J94" s="24" t="s">
        <v>37</v>
      </c>
      <c r="K94" s="21" t="s">
        <v>134</v>
      </c>
    </row>
    <row r="95" spans="1:11" s="32" customFormat="1" ht="63.75" customHeight="1" x14ac:dyDescent="0.2">
      <c r="A95" s="26">
        <v>80111500</v>
      </c>
      <c r="B95" s="21" t="s">
        <v>184</v>
      </c>
      <c r="C95" s="24" t="s">
        <v>75</v>
      </c>
      <c r="D95" s="24" t="s">
        <v>53</v>
      </c>
      <c r="E95" s="22" t="s">
        <v>45</v>
      </c>
      <c r="F95" s="21" t="s">
        <v>170</v>
      </c>
      <c r="G95" s="23">
        <v>55000000</v>
      </c>
      <c r="H95" s="23">
        <v>55000000</v>
      </c>
      <c r="I95" s="24" t="s">
        <v>36</v>
      </c>
      <c r="J95" s="24" t="s">
        <v>37</v>
      </c>
      <c r="K95" s="21" t="s">
        <v>134</v>
      </c>
    </row>
    <row r="96" spans="1:11" s="32" customFormat="1" ht="51" customHeight="1" x14ac:dyDescent="0.2">
      <c r="A96" s="26">
        <v>80111500</v>
      </c>
      <c r="B96" s="46" t="s">
        <v>185</v>
      </c>
      <c r="C96" s="24" t="s">
        <v>63</v>
      </c>
      <c r="D96" s="24" t="s">
        <v>141</v>
      </c>
      <c r="E96" s="22" t="s">
        <v>45</v>
      </c>
      <c r="F96" s="21" t="s">
        <v>170</v>
      </c>
      <c r="G96" s="23">
        <v>195000000</v>
      </c>
      <c r="H96" s="23">
        <v>195000000</v>
      </c>
      <c r="I96" s="24" t="s">
        <v>36</v>
      </c>
      <c r="J96" s="24" t="s">
        <v>37</v>
      </c>
      <c r="K96" s="21" t="s">
        <v>134</v>
      </c>
    </row>
    <row r="97" spans="1:11" s="32" customFormat="1" ht="127.5" hidden="1" customHeight="1" x14ac:dyDescent="0.2">
      <c r="A97" s="47">
        <v>80101600</v>
      </c>
      <c r="B97" s="21" t="s">
        <v>186</v>
      </c>
      <c r="C97" s="24" t="s">
        <v>56</v>
      </c>
      <c r="D97" s="24" t="s">
        <v>187</v>
      </c>
      <c r="E97" s="22" t="s">
        <v>89</v>
      </c>
      <c r="F97" s="21" t="s">
        <v>170</v>
      </c>
      <c r="G97" s="23">
        <f>8000000+47000000</f>
        <v>55000000</v>
      </c>
      <c r="H97" s="23">
        <f>8000000+47000000</f>
        <v>55000000</v>
      </c>
      <c r="I97" s="24" t="s">
        <v>36</v>
      </c>
      <c r="J97" s="24" t="s">
        <v>37</v>
      </c>
      <c r="K97" s="21" t="s">
        <v>163</v>
      </c>
    </row>
    <row r="98" spans="1:11" s="32" customFormat="1" ht="102" hidden="1" customHeight="1" x14ac:dyDescent="0.2">
      <c r="A98" s="47">
        <v>81101500</v>
      </c>
      <c r="B98" s="21" t="s">
        <v>188</v>
      </c>
      <c r="C98" s="24" t="s">
        <v>56</v>
      </c>
      <c r="D98" s="24" t="s">
        <v>187</v>
      </c>
      <c r="E98" s="22" t="s">
        <v>45</v>
      </c>
      <c r="F98" s="21" t="s">
        <v>170</v>
      </c>
      <c r="G98" s="23">
        <v>88000000</v>
      </c>
      <c r="H98" s="23">
        <v>88000000</v>
      </c>
      <c r="I98" s="24" t="s">
        <v>36</v>
      </c>
      <c r="J98" s="24" t="s">
        <v>37</v>
      </c>
      <c r="K98" s="21" t="s">
        <v>163</v>
      </c>
    </row>
    <row r="99" spans="1:11" s="32" customFormat="1" ht="102" hidden="1" customHeight="1" x14ac:dyDescent="0.2">
      <c r="A99" s="47">
        <v>81101500</v>
      </c>
      <c r="B99" s="21" t="s">
        <v>188</v>
      </c>
      <c r="C99" s="24" t="s">
        <v>56</v>
      </c>
      <c r="D99" s="24" t="s">
        <v>187</v>
      </c>
      <c r="E99" s="22" t="s">
        <v>45</v>
      </c>
      <c r="F99" s="21" t="s">
        <v>170</v>
      </c>
      <c r="G99" s="23">
        <v>77000000</v>
      </c>
      <c r="H99" s="23">
        <v>77000000</v>
      </c>
      <c r="I99" s="24" t="s">
        <v>36</v>
      </c>
      <c r="J99" s="24" t="s">
        <v>37</v>
      </c>
      <c r="K99" s="21" t="s">
        <v>163</v>
      </c>
    </row>
    <row r="100" spans="1:11" s="32" customFormat="1" ht="134.25" hidden="1" customHeight="1" x14ac:dyDescent="0.2">
      <c r="A100" s="48" t="s">
        <v>171</v>
      </c>
      <c r="B100" s="21" t="s">
        <v>189</v>
      </c>
      <c r="C100" s="24" t="s">
        <v>56</v>
      </c>
      <c r="D100" s="24" t="s">
        <v>51</v>
      </c>
      <c r="E100" s="22" t="s">
        <v>45</v>
      </c>
      <c r="F100" s="21" t="s">
        <v>170</v>
      </c>
      <c r="G100" s="23">
        <v>70000000</v>
      </c>
      <c r="H100" s="23">
        <v>70000000</v>
      </c>
      <c r="I100" s="24" t="s">
        <v>36</v>
      </c>
      <c r="J100" s="24" t="s">
        <v>37</v>
      </c>
      <c r="K100" s="21" t="s">
        <v>163</v>
      </c>
    </row>
    <row r="101" spans="1:11" s="32" customFormat="1" ht="140.25" hidden="1" customHeight="1" x14ac:dyDescent="0.2">
      <c r="A101" s="48" t="s">
        <v>171</v>
      </c>
      <c r="B101" s="21" t="s">
        <v>190</v>
      </c>
      <c r="C101" s="24" t="s">
        <v>56</v>
      </c>
      <c r="D101" s="24" t="s">
        <v>191</v>
      </c>
      <c r="E101" s="22" t="s">
        <v>45</v>
      </c>
      <c r="F101" s="21" t="s">
        <v>170</v>
      </c>
      <c r="G101" s="23">
        <f>56000000+19133333.33</f>
        <v>75133333.329999998</v>
      </c>
      <c r="H101" s="23">
        <f>56000000+19133333.33</f>
        <v>75133333.329999998</v>
      </c>
      <c r="I101" s="24" t="s">
        <v>36</v>
      </c>
      <c r="J101" s="24" t="s">
        <v>37</v>
      </c>
      <c r="K101" s="21" t="s">
        <v>163</v>
      </c>
    </row>
    <row r="102" spans="1:11" s="32" customFormat="1" ht="90.75" hidden="1" customHeight="1" x14ac:dyDescent="0.2">
      <c r="A102" s="47">
        <v>80101600</v>
      </c>
      <c r="B102" s="21" t="s">
        <v>192</v>
      </c>
      <c r="C102" s="24" t="s">
        <v>48</v>
      </c>
      <c r="D102" s="24" t="s">
        <v>187</v>
      </c>
      <c r="E102" s="22" t="s">
        <v>45</v>
      </c>
      <c r="F102" s="21" t="s">
        <v>170</v>
      </c>
      <c r="G102" s="27">
        <v>55000000</v>
      </c>
      <c r="H102" s="27">
        <v>55000000</v>
      </c>
      <c r="I102" s="24" t="s">
        <v>36</v>
      </c>
      <c r="J102" s="24" t="s">
        <v>37</v>
      </c>
      <c r="K102" s="21" t="s">
        <v>94</v>
      </c>
    </row>
    <row r="103" spans="1:11" s="32" customFormat="1" ht="127.5" hidden="1" customHeight="1" x14ac:dyDescent="0.2">
      <c r="A103" s="47">
        <v>86101808</v>
      </c>
      <c r="B103" s="21" t="s">
        <v>193</v>
      </c>
      <c r="C103" s="24" t="s">
        <v>99</v>
      </c>
      <c r="D103" s="24" t="s">
        <v>194</v>
      </c>
      <c r="E103" s="21" t="s">
        <v>45</v>
      </c>
      <c r="F103" s="21" t="s">
        <v>170</v>
      </c>
      <c r="G103" s="23">
        <f>67500000+61800000</f>
        <v>129300000</v>
      </c>
      <c r="H103" s="23">
        <f>67500000+61800000</f>
        <v>129300000</v>
      </c>
      <c r="I103" s="24" t="s">
        <v>36</v>
      </c>
      <c r="J103" s="24" t="s">
        <v>37</v>
      </c>
      <c r="K103" s="21" t="s">
        <v>160</v>
      </c>
    </row>
    <row r="104" spans="1:11" s="32" customFormat="1" ht="89.25" hidden="1" customHeight="1" x14ac:dyDescent="0.2">
      <c r="A104" s="47" t="s">
        <v>195</v>
      </c>
      <c r="B104" s="21" t="s">
        <v>196</v>
      </c>
      <c r="C104" s="24" t="s">
        <v>48</v>
      </c>
      <c r="D104" s="24" t="s">
        <v>87</v>
      </c>
      <c r="E104" s="22" t="s">
        <v>45</v>
      </c>
      <c r="F104" s="21" t="s">
        <v>170</v>
      </c>
      <c r="G104" s="23">
        <v>20000000</v>
      </c>
      <c r="H104" s="23">
        <v>20000000</v>
      </c>
      <c r="I104" s="24" t="s">
        <v>36</v>
      </c>
      <c r="J104" s="24" t="s">
        <v>37</v>
      </c>
      <c r="K104" s="21" t="s">
        <v>160</v>
      </c>
    </row>
    <row r="105" spans="1:11" s="32" customFormat="1" ht="78.75" hidden="1" customHeight="1" x14ac:dyDescent="0.2">
      <c r="A105" s="47">
        <v>80101506</v>
      </c>
      <c r="B105" s="21" t="s">
        <v>197</v>
      </c>
      <c r="C105" s="38" t="s">
        <v>68</v>
      </c>
      <c r="D105" s="24" t="s">
        <v>198</v>
      </c>
      <c r="E105" s="45" t="s">
        <v>42</v>
      </c>
      <c r="F105" s="21" t="s">
        <v>170</v>
      </c>
      <c r="G105" s="23">
        <v>10365400</v>
      </c>
      <c r="H105" s="23">
        <v>10365400</v>
      </c>
      <c r="I105" s="24" t="s">
        <v>36</v>
      </c>
      <c r="J105" s="24" t="s">
        <v>37</v>
      </c>
      <c r="K105" s="21" t="s">
        <v>160</v>
      </c>
    </row>
    <row r="106" spans="1:11" s="32" customFormat="1" ht="94.5" hidden="1" customHeight="1" x14ac:dyDescent="0.2">
      <c r="A106" s="49">
        <v>80101604</v>
      </c>
      <c r="B106" s="36" t="s">
        <v>199</v>
      </c>
      <c r="C106" s="38" t="s">
        <v>48</v>
      </c>
      <c r="D106" s="38" t="s">
        <v>174</v>
      </c>
      <c r="E106" s="45" t="s">
        <v>45</v>
      </c>
      <c r="F106" s="21" t="s">
        <v>170</v>
      </c>
      <c r="G106" s="37">
        <v>77000000</v>
      </c>
      <c r="H106" s="37">
        <v>77000000</v>
      </c>
      <c r="I106" s="38" t="s">
        <v>36</v>
      </c>
      <c r="J106" s="24" t="s">
        <v>37</v>
      </c>
      <c r="K106" s="21" t="s">
        <v>160</v>
      </c>
    </row>
    <row r="107" spans="1:11" s="32" customFormat="1" ht="94.5" hidden="1" customHeight="1" x14ac:dyDescent="0.2">
      <c r="A107" s="47">
        <v>86101705</v>
      </c>
      <c r="B107" s="21" t="s">
        <v>200</v>
      </c>
      <c r="C107" s="24" t="s">
        <v>48</v>
      </c>
      <c r="D107" s="24" t="s">
        <v>187</v>
      </c>
      <c r="E107" s="22" t="s">
        <v>45</v>
      </c>
      <c r="F107" s="21" t="s">
        <v>170</v>
      </c>
      <c r="G107" s="23">
        <f>30000000+25000000</f>
        <v>55000000</v>
      </c>
      <c r="H107" s="23">
        <f>30000000+25000000</f>
        <v>55000000</v>
      </c>
      <c r="I107" s="24" t="s">
        <v>36</v>
      </c>
      <c r="J107" s="24" t="s">
        <v>37</v>
      </c>
      <c r="K107" s="21" t="s">
        <v>160</v>
      </c>
    </row>
    <row r="108" spans="1:11" s="32" customFormat="1" ht="114.75" hidden="1" customHeight="1" x14ac:dyDescent="0.2">
      <c r="A108" s="49">
        <v>80101500</v>
      </c>
      <c r="B108" s="36" t="s">
        <v>201</v>
      </c>
      <c r="C108" s="38" t="s">
        <v>153</v>
      </c>
      <c r="D108" s="38" t="s">
        <v>202</v>
      </c>
      <c r="E108" s="45" t="s">
        <v>45</v>
      </c>
      <c r="F108" s="21" t="s">
        <v>170</v>
      </c>
      <c r="G108" s="37">
        <f>14000000+1000000</f>
        <v>15000000</v>
      </c>
      <c r="H108" s="37">
        <f>14000000+1000000</f>
        <v>15000000</v>
      </c>
      <c r="I108" s="38" t="s">
        <v>36</v>
      </c>
      <c r="J108" s="24" t="s">
        <v>37</v>
      </c>
      <c r="K108" s="21" t="s">
        <v>160</v>
      </c>
    </row>
    <row r="109" spans="1:11" s="32" customFormat="1" ht="127.5" hidden="1" customHeight="1" x14ac:dyDescent="0.2">
      <c r="A109" s="49">
        <v>80101500</v>
      </c>
      <c r="B109" s="36" t="s">
        <v>203</v>
      </c>
      <c r="C109" s="38" t="s">
        <v>99</v>
      </c>
      <c r="D109" s="38" t="s">
        <v>100</v>
      </c>
      <c r="E109" s="45" t="s">
        <v>45</v>
      </c>
      <c r="F109" s="21" t="s">
        <v>170</v>
      </c>
      <c r="G109" s="37">
        <f>15500000+8500000</f>
        <v>24000000</v>
      </c>
      <c r="H109" s="37">
        <f>15500000+8500000</f>
        <v>24000000</v>
      </c>
      <c r="I109" s="38" t="s">
        <v>36</v>
      </c>
      <c r="J109" s="24" t="s">
        <v>37</v>
      </c>
      <c r="K109" s="21" t="s">
        <v>94</v>
      </c>
    </row>
    <row r="110" spans="1:11" s="32" customFormat="1" ht="89.25" hidden="1" customHeight="1" x14ac:dyDescent="0.2">
      <c r="A110" s="25">
        <v>90111601</v>
      </c>
      <c r="B110" s="46" t="s">
        <v>204</v>
      </c>
      <c r="C110" s="24" t="s">
        <v>99</v>
      </c>
      <c r="D110" s="24" t="s">
        <v>198</v>
      </c>
      <c r="E110" s="22" t="s">
        <v>45</v>
      </c>
      <c r="F110" s="21" t="s">
        <v>170</v>
      </c>
      <c r="G110" s="23">
        <v>17152360</v>
      </c>
      <c r="H110" s="23">
        <v>17152360</v>
      </c>
      <c r="I110" s="24" t="s">
        <v>36</v>
      </c>
      <c r="J110" s="24" t="s">
        <v>37</v>
      </c>
      <c r="K110" s="21" t="s">
        <v>205</v>
      </c>
    </row>
    <row r="111" spans="1:11" s="32" customFormat="1" ht="101.25" hidden="1" customHeight="1" x14ac:dyDescent="0.2">
      <c r="A111" s="25" t="s">
        <v>206</v>
      </c>
      <c r="B111" s="46" t="s">
        <v>207</v>
      </c>
      <c r="C111" s="24" t="s">
        <v>68</v>
      </c>
      <c r="D111" s="24" t="s">
        <v>33</v>
      </c>
      <c r="E111" s="22" t="s">
        <v>45</v>
      </c>
      <c r="F111" s="21" t="s">
        <v>170</v>
      </c>
      <c r="G111" s="23">
        <f>7847640+17777360</f>
        <v>25625000</v>
      </c>
      <c r="H111" s="23">
        <f>7847640+17777360</f>
        <v>25625000</v>
      </c>
      <c r="I111" s="24" t="s">
        <v>36</v>
      </c>
      <c r="J111" s="24" t="s">
        <v>37</v>
      </c>
      <c r="K111" s="21" t="s">
        <v>205</v>
      </c>
    </row>
    <row r="112" spans="1:11" s="32" customFormat="1" ht="79.5" hidden="1" customHeight="1" x14ac:dyDescent="0.2">
      <c r="A112" s="25">
        <v>90111601</v>
      </c>
      <c r="B112" s="46" t="s">
        <v>208</v>
      </c>
      <c r="C112" s="24" t="s">
        <v>153</v>
      </c>
      <c r="D112" s="24" t="s">
        <v>33</v>
      </c>
      <c r="E112" s="22" t="s">
        <v>45</v>
      </c>
      <c r="F112" s="21" t="s">
        <v>170</v>
      </c>
      <c r="G112" s="23">
        <v>19999500</v>
      </c>
      <c r="H112" s="23">
        <v>20000000</v>
      </c>
      <c r="I112" s="24" t="s">
        <v>36</v>
      </c>
      <c r="J112" s="24" t="s">
        <v>37</v>
      </c>
      <c r="K112" s="21" t="s">
        <v>163</v>
      </c>
    </row>
    <row r="113" spans="1:11" s="32" customFormat="1" ht="89.25" hidden="1" customHeight="1" x14ac:dyDescent="0.2">
      <c r="A113" s="26">
        <v>78111500</v>
      </c>
      <c r="B113" s="21" t="s">
        <v>209</v>
      </c>
      <c r="C113" s="24" t="s">
        <v>32</v>
      </c>
      <c r="D113" s="24" t="s">
        <v>174</v>
      </c>
      <c r="E113" s="22" t="s">
        <v>34</v>
      </c>
      <c r="F113" s="21" t="s">
        <v>170</v>
      </c>
      <c r="G113" s="23">
        <v>12000000</v>
      </c>
      <c r="H113" s="23">
        <v>12000000</v>
      </c>
      <c r="I113" s="24" t="s">
        <v>36</v>
      </c>
      <c r="J113" s="24" t="s">
        <v>37</v>
      </c>
      <c r="K113" s="21" t="s">
        <v>163</v>
      </c>
    </row>
    <row r="114" spans="1:11" s="32" customFormat="1" ht="76.5" hidden="1" customHeight="1" x14ac:dyDescent="0.2">
      <c r="A114" s="39">
        <v>90111601</v>
      </c>
      <c r="B114" s="50" t="s">
        <v>210</v>
      </c>
      <c r="C114" s="24" t="s">
        <v>211</v>
      </c>
      <c r="D114" s="38" t="s">
        <v>76</v>
      </c>
      <c r="E114" s="45" t="s">
        <v>45</v>
      </c>
      <c r="F114" s="21" t="s">
        <v>170</v>
      </c>
      <c r="G114" s="37">
        <v>20777200</v>
      </c>
      <c r="H114" s="37">
        <v>20777200</v>
      </c>
      <c r="I114" s="38" t="s">
        <v>36</v>
      </c>
      <c r="J114" s="24" t="s">
        <v>37</v>
      </c>
      <c r="K114" s="21" t="s">
        <v>147</v>
      </c>
    </row>
    <row r="115" spans="1:11" s="32" customFormat="1" ht="80.25" hidden="1" customHeight="1" x14ac:dyDescent="0.2">
      <c r="A115" s="39">
        <v>81111510</v>
      </c>
      <c r="B115" s="36" t="s">
        <v>212</v>
      </c>
      <c r="C115" s="38" t="s">
        <v>56</v>
      </c>
      <c r="D115" s="38" t="s">
        <v>187</v>
      </c>
      <c r="E115" s="22" t="s">
        <v>34</v>
      </c>
      <c r="F115" s="21" t="s">
        <v>170</v>
      </c>
      <c r="G115" s="37">
        <f>137445000+22848000+10069000</f>
        <v>170362000</v>
      </c>
      <c r="H115" s="37">
        <f>137445000+22848000+10069000</f>
        <v>170362000</v>
      </c>
      <c r="I115" s="38" t="s">
        <v>36</v>
      </c>
      <c r="J115" s="24" t="s">
        <v>37</v>
      </c>
      <c r="K115" s="36" t="s">
        <v>147</v>
      </c>
    </row>
    <row r="116" spans="1:11" s="32" customFormat="1" ht="81" hidden="1" customHeight="1" x14ac:dyDescent="0.2">
      <c r="A116" s="39">
        <v>80141626</v>
      </c>
      <c r="B116" s="36" t="s">
        <v>213</v>
      </c>
      <c r="C116" s="24" t="s">
        <v>56</v>
      </c>
      <c r="D116" s="38" t="s">
        <v>51</v>
      </c>
      <c r="E116" s="45" t="s">
        <v>45</v>
      </c>
      <c r="F116" s="21" t="s">
        <v>170</v>
      </c>
      <c r="G116" s="37">
        <v>14900000</v>
      </c>
      <c r="H116" s="37">
        <v>14900000</v>
      </c>
      <c r="I116" s="38" t="s">
        <v>36</v>
      </c>
      <c r="J116" s="24" t="s">
        <v>37</v>
      </c>
      <c r="K116" s="36" t="s">
        <v>147</v>
      </c>
    </row>
    <row r="117" spans="1:11" s="32" customFormat="1" ht="76.5" hidden="1" customHeight="1" x14ac:dyDescent="0.2">
      <c r="A117" s="39">
        <v>80141626</v>
      </c>
      <c r="B117" s="36" t="s">
        <v>214</v>
      </c>
      <c r="C117" s="24" t="s">
        <v>56</v>
      </c>
      <c r="D117" s="38" t="s">
        <v>51</v>
      </c>
      <c r="E117" s="45" t="s">
        <v>45</v>
      </c>
      <c r="F117" s="21" t="s">
        <v>170</v>
      </c>
      <c r="G117" s="37">
        <v>14900000</v>
      </c>
      <c r="H117" s="37">
        <v>14900000</v>
      </c>
      <c r="I117" s="38" t="s">
        <v>36</v>
      </c>
      <c r="J117" s="24" t="s">
        <v>37</v>
      </c>
      <c r="K117" s="36" t="s">
        <v>147</v>
      </c>
    </row>
    <row r="118" spans="1:11" s="32" customFormat="1" ht="82.5" hidden="1" customHeight="1" x14ac:dyDescent="0.2">
      <c r="A118" s="39">
        <v>80141626</v>
      </c>
      <c r="B118" s="36" t="s">
        <v>215</v>
      </c>
      <c r="C118" s="24" t="s">
        <v>56</v>
      </c>
      <c r="D118" s="38" t="s">
        <v>51</v>
      </c>
      <c r="E118" s="45" t="s">
        <v>45</v>
      </c>
      <c r="F118" s="21" t="s">
        <v>170</v>
      </c>
      <c r="G118" s="37">
        <v>14900000</v>
      </c>
      <c r="H118" s="37">
        <v>14900000</v>
      </c>
      <c r="I118" s="38" t="s">
        <v>36</v>
      </c>
      <c r="J118" s="24" t="s">
        <v>37</v>
      </c>
      <c r="K118" s="36" t="s">
        <v>147</v>
      </c>
    </row>
    <row r="119" spans="1:11" s="32" customFormat="1" ht="84.75" hidden="1" customHeight="1" x14ac:dyDescent="0.2">
      <c r="A119" s="39">
        <v>80141626</v>
      </c>
      <c r="B119" s="36" t="s">
        <v>215</v>
      </c>
      <c r="C119" s="24" t="s">
        <v>56</v>
      </c>
      <c r="D119" s="38" t="s">
        <v>51</v>
      </c>
      <c r="E119" s="45" t="s">
        <v>45</v>
      </c>
      <c r="F119" s="21" t="s">
        <v>170</v>
      </c>
      <c r="G119" s="37">
        <v>14900000</v>
      </c>
      <c r="H119" s="37">
        <v>14900000</v>
      </c>
      <c r="I119" s="38" t="s">
        <v>36</v>
      </c>
      <c r="J119" s="24" t="s">
        <v>37</v>
      </c>
      <c r="K119" s="36" t="s">
        <v>147</v>
      </c>
    </row>
    <row r="120" spans="1:11" s="32" customFormat="1" ht="78" hidden="1" customHeight="1" x14ac:dyDescent="0.2">
      <c r="A120" s="39">
        <v>80141600</v>
      </c>
      <c r="B120" s="36" t="s">
        <v>216</v>
      </c>
      <c r="C120" s="24" t="s">
        <v>75</v>
      </c>
      <c r="D120" s="38" t="s">
        <v>150</v>
      </c>
      <c r="E120" s="45" t="s">
        <v>45</v>
      </c>
      <c r="F120" s="21" t="s">
        <v>170</v>
      </c>
      <c r="G120" s="37">
        <v>11175000</v>
      </c>
      <c r="H120" s="37">
        <v>11175000</v>
      </c>
      <c r="I120" s="38" t="s">
        <v>36</v>
      </c>
      <c r="J120" s="24" t="s">
        <v>37</v>
      </c>
      <c r="K120" s="36" t="s">
        <v>147</v>
      </c>
    </row>
    <row r="121" spans="1:11" s="32" customFormat="1" ht="82.5" hidden="1" customHeight="1" x14ac:dyDescent="0.2">
      <c r="A121" s="35">
        <v>80131502</v>
      </c>
      <c r="B121" s="36" t="s">
        <v>217</v>
      </c>
      <c r="C121" s="38" t="s">
        <v>153</v>
      </c>
      <c r="D121" s="38" t="s">
        <v>76</v>
      </c>
      <c r="E121" s="22" t="s">
        <v>218</v>
      </c>
      <c r="F121" s="21" t="s">
        <v>170</v>
      </c>
      <c r="G121" s="37">
        <v>10000000</v>
      </c>
      <c r="H121" s="37">
        <v>10000000</v>
      </c>
      <c r="I121" s="38" t="s">
        <v>36</v>
      </c>
      <c r="J121" s="24" t="s">
        <v>37</v>
      </c>
      <c r="K121" s="36" t="s">
        <v>147</v>
      </c>
    </row>
    <row r="122" spans="1:11" s="32" customFormat="1" ht="82.5" hidden="1" customHeight="1" x14ac:dyDescent="0.2">
      <c r="A122" s="35">
        <v>80131502</v>
      </c>
      <c r="B122" s="36" t="s">
        <v>270</v>
      </c>
      <c r="C122" s="38" t="s">
        <v>99</v>
      </c>
      <c r="D122" s="38" t="s">
        <v>33</v>
      </c>
      <c r="E122" s="22" t="s">
        <v>45</v>
      </c>
      <c r="F122" s="21" t="s">
        <v>170</v>
      </c>
      <c r="G122" s="37">
        <v>8925000</v>
      </c>
      <c r="H122" s="37">
        <v>8925000</v>
      </c>
      <c r="I122" s="38" t="s">
        <v>36</v>
      </c>
      <c r="J122" s="24" t="s">
        <v>37</v>
      </c>
      <c r="K122" s="36" t="s">
        <v>147</v>
      </c>
    </row>
    <row r="123" spans="1:11" s="32" customFormat="1" ht="89.25" hidden="1" customHeight="1" x14ac:dyDescent="0.2">
      <c r="A123" s="35">
        <v>80131502</v>
      </c>
      <c r="B123" s="36" t="s">
        <v>219</v>
      </c>
      <c r="C123" s="38" t="s">
        <v>153</v>
      </c>
      <c r="D123" s="38" t="s">
        <v>76</v>
      </c>
      <c r="E123" s="22" t="s">
        <v>218</v>
      </c>
      <c r="F123" s="21" t="s">
        <v>170</v>
      </c>
      <c r="G123" s="37">
        <v>8829800</v>
      </c>
      <c r="H123" s="37">
        <v>8829800</v>
      </c>
      <c r="I123" s="38" t="s">
        <v>36</v>
      </c>
      <c r="J123" s="24" t="s">
        <v>37</v>
      </c>
      <c r="K123" s="36" t="s">
        <v>147</v>
      </c>
    </row>
    <row r="124" spans="1:11" s="32" customFormat="1" ht="53.25" hidden="1" customHeight="1" x14ac:dyDescent="0.2">
      <c r="A124" s="35">
        <v>80131502</v>
      </c>
      <c r="B124" s="36" t="s">
        <v>220</v>
      </c>
      <c r="C124" s="38" t="s">
        <v>40</v>
      </c>
      <c r="D124" s="38" t="s">
        <v>33</v>
      </c>
      <c r="E124" s="22" t="s">
        <v>45</v>
      </c>
      <c r="F124" s="21" t="s">
        <v>170</v>
      </c>
      <c r="G124" s="37">
        <v>6000000</v>
      </c>
      <c r="H124" s="37">
        <v>6000000</v>
      </c>
      <c r="I124" s="38" t="s">
        <v>36</v>
      </c>
      <c r="J124" s="24" t="s">
        <v>37</v>
      </c>
      <c r="K124" s="36" t="s">
        <v>147</v>
      </c>
    </row>
    <row r="125" spans="1:11" s="32" customFormat="1" ht="65.25" hidden="1" customHeight="1" x14ac:dyDescent="0.2">
      <c r="A125" s="35">
        <v>80131502</v>
      </c>
      <c r="B125" s="36" t="s">
        <v>221</v>
      </c>
      <c r="C125" s="38" t="s">
        <v>99</v>
      </c>
      <c r="D125" s="38" t="s">
        <v>33</v>
      </c>
      <c r="E125" s="22" t="s">
        <v>45</v>
      </c>
      <c r="F125" s="21" t="s">
        <v>170</v>
      </c>
      <c r="G125" s="37">
        <v>9660420</v>
      </c>
      <c r="H125" s="37">
        <v>9660420</v>
      </c>
      <c r="I125" s="38" t="s">
        <v>36</v>
      </c>
      <c r="J125" s="24" t="s">
        <v>37</v>
      </c>
      <c r="K125" s="36" t="s">
        <v>147</v>
      </c>
    </row>
    <row r="126" spans="1:11" s="32" customFormat="1" ht="90" hidden="1" customHeight="1" thickBot="1" x14ac:dyDescent="0.25">
      <c r="A126" s="51">
        <v>82101600</v>
      </c>
      <c r="B126" s="41" t="s">
        <v>222</v>
      </c>
      <c r="C126" s="44" t="s">
        <v>153</v>
      </c>
      <c r="D126" s="44" t="s">
        <v>33</v>
      </c>
      <c r="E126" s="22" t="s">
        <v>54</v>
      </c>
      <c r="F126" s="21" t="s">
        <v>170</v>
      </c>
      <c r="G126" s="43">
        <v>45886500</v>
      </c>
      <c r="H126" s="43">
        <v>45886500</v>
      </c>
      <c r="I126" s="44" t="s">
        <v>36</v>
      </c>
      <c r="J126" s="24" t="s">
        <v>37</v>
      </c>
      <c r="K126" s="41" t="s">
        <v>147</v>
      </c>
    </row>
    <row r="127" spans="1:11" s="32" customFormat="1" ht="75.75" hidden="1" customHeight="1" x14ac:dyDescent="0.2">
      <c r="A127" s="25">
        <v>82101602</v>
      </c>
      <c r="B127" s="21" t="s">
        <v>223</v>
      </c>
      <c r="C127" s="24" t="s">
        <v>40</v>
      </c>
      <c r="D127" s="24" t="s">
        <v>224</v>
      </c>
      <c r="E127" s="22" t="s">
        <v>45</v>
      </c>
      <c r="F127" s="21" t="s">
        <v>170</v>
      </c>
      <c r="G127" s="27">
        <f>230000000+77187370</f>
        <v>307187370</v>
      </c>
      <c r="H127" s="27">
        <v>307187370</v>
      </c>
      <c r="I127" s="24" t="s">
        <v>36</v>
      </c>
      <c r="J127" s="24" t="s">
        <v>37</v>
      </c>
      <c r="K127" s="36" t="s">
        <v>158</v>
      </c>
    </row>
    <row r="128" spans="1:11" s="32" customFormat="1" ht="84.75" hidden="1" customHeight="1" x14ac:dyDescent="0.2">
      <c r="A128" s="25">
        <v>82101801</v>
      </c>
      <c r="B128" s="21" t="s">
        <v>225</v>
      </c>
      <c r="C128" s="24" t="s">
        <v>99</v>
      </c>
      <c r="D128" s="24" t="s">
        <v>100</v>
      </c>
      <c r="E128" s="22" t="s">
        <v>59</v>
      </c>
      <c r="F128" s="21" t="s">
        <v>170</v>
      </c>
      <c r="G128" s="23">
        <v>300000000</v>
      </c>
      <c r="H128" s="23">
        <v>300000000</v>
      </c>
      <c r="I128" s="24" t="s">
        <v>36</v>
      </c>
      <c r="J128" s="24" t="s">
        <v>37</v>
      </c>
      <c r="K128" s="21" t="s">
        <v>158</v>
      </c>
    </row>
    <row r="129" spans="1:11" s="32" customFormat="1" ht="102" hidden="1" customHeight="1" x14ac:dyDescent="0.2">
      <c r="A129" s="25">
        <v>80101500</v>
      </c>
      <c r="B129" s="21" t="s">
        <v>226</v>
      </c>
      <c r="C129" s="24" t="s">
        <v>56</v>
      </c>
      <c r="D129" s="24" t="s">
        <v>227</v>
      </c>
      <c r="E129" s="22" t="s">
        <v>45</v>
      </c>
      <c r="F129" s="21" t="s">
        <v>170</v>
      </c>
      <c r="G129" s="23">
        <f>60000000+17962500</f>
        <v>77962500</v>
      </c>
      <c r="H129" s="23">
        <f>60000000+17962500</f>
        <v>77962500</v>
      </c>
      <c r="I129" s="24" t="s">
        <v>36</v>
      </c>
      <c r="J129" s="24" t="s">
        <v>37</v>
      </c>
      <c r="K129" s="36" t="s">
        <v>158</v>
      </c>
    </row>
    <row r="130" spans="1:11" s="32" customFormat="1" ht="102.75" hidden="1" customHeight="1" x14ac:dyDescent="0.2">
      <c r="A130" s="25">
        <v>82101801</v>
      </c>
      <c r="B130" s="21" t="s">
        <v>228</v>
      </c>
      <c r="C130" s="24" t="s">
        <v>68</v>
      </c>
      <c r="D130" s="38" t="s">
        <v>33</v>
      </c>
      <c r="E130" s="45" t="s">
        <v>59</v>
      </c>
      <c r="F130" s="21" t="s">
        <v>170</v>
      </c>
      <c r="G130" s="23">
        <f>240000000+8549000</f>
        <v>248549000</v>
      </c>
      <c r="H130" s="23">
        <f>240000000+8549000</f>
        <v>248549000</v>
      </c>
      <c r="I130" s="24" t="s">
        <v>36</v>
      </c>
      <c r="J130" s="24" t="s">
        <v>37</v>
      </c>
      <c r="K130" s="36" t="s">
        <v>229</v>
      </c>
    </row>
    <row r="131" spans="1:11" s="32" customFormat="1" ht="100.5" hidden="1" customHeight="1" x14ac:dyDescent="0.2">
      <c r="A131" s="25">
        <v>83121700</v>
      </c>
      <c r="B131" s="21" t="s">
        <v>230</v>
      </c>
      <c r="C131" s="24" t="s">
        <v>56</v>
      </c>
      <c r="D131" s="24" t="s">
        <v>227</v>
      </c>
      <c r="E131" s="22" t="s">
        <v>45</v>
      </c>
      <c r="F131" s="21" t="s">
        <v>170</v>
      </c>
      <c r="G131" s="23">
        <f>70000000+14000000</f>
        <v>84000000</v>
      </c>
      <c r="H131" s="23">
        <f>70000000+14000000</f>
        <v>84000000</v>
      </c>
      <c r="I131" s="24" t="s">
        <v>36</v>
      </c>
      <c r="J131" s="24" t="s">
        <v>37</v>
      </c>
      <c r="K131" s="36" t="s">
        <v>158</v>
      </c>
    </row>
    <row r="132" spans="1:11" s="32" customFormat="1" ht="105" hidden="1" customHeight="1" thickBot="1" x14ac:dyDescent="0.25">
      <c r="A132" s="51">
        <v>82141500</v>
      </c>
      <c r="B132" s="41" t="s">
        <v>231</v>
      </c>
      <c r="C132" s="44" t="s">
        <v>56</v>
      </c>
      <c r="D132" s="44" t="s">
        <v>51</v>
      </c>
      <c r="E132" s="42" t="s">
        <v>45</v>
      </c>
      <c r="F132" s="21" t="s">
        <v>170</v>
      </c>
      <c r="G132" s="27">
        <f>9000000+11000000</f>
        <v>20000000</v>
      </c>
      <c r="H132" s="27">
        <f>9000000+11000000</f>
        <v>20000000</v>
      </c>
      <c r="I132" s="44" t="s">
        <v>36</v>
      </c>
      <c r="J132" s="24" t="s">
        <v>37</v>
      </c>
      <c r="K132" s="36" t="s">
        <v>158</v>
      </c>
    </row>
    <row r="133" spans="1:11" s="32" customFormat="1" ht="105" hidden="1" customHeight="1" x14ac:dyDescent="0.2">
      <c r="A133" s="26" t="s">
        <v>232</v>
      </c>
      <c r="B133" s="21" t="s">
        <v>233</v>
      </c>
      <c r="C133" s="24" t="s">
        <v>68</v>
      </c>
      <c r="D133" s="24" t="s">
        <v>108</v>
      </c>
      <c r="E133" s="22" t="s">
        <v>234</v>
      </c>
      <c r="F133" s="21" t="s">
        <v>170</v>
      </c>
      <c r="G133" s="23">
        <f>392366800+47000000</f>
        <v>439366800</v>
      </c>
      <c r="H133" s="23">
        <f>392366800+47000000</f>
        <v>439366800</v>
      </c>
      <c r="I133" s="24" t="s">
        <v>36</v>
      </c>
      <c r="J133" s="24" t="s">
        <v>37</v>
      </c>
      <c r="K133" s="21" t="s">
        <v>119</v>
      </c>
    </row>
    <row r="134" spans="1:11" s="32" customFormat="1" ht="102" hidden="1" customHeight="1" x14ac:dyDescent="0.2">
      <c r="A134" s="26" t="s">
        <v>235</v>
      </c>
      <c r="B134" s="21" t="s">
        <v>236</v>
      </c>
      <c r="C134" s="24" t="s">
        <v>153</v>
      </c>
      <c r="D134" s="24" t="s">
        <v>108</v>
      </c>
      <c r="E134" s="22" t="s">
        <v>45</v>
      </c>
      <c r="F134" s="21" t="s">
        <v>170</v>
      </c>
      <c r="G134" s="23">
        <f>123256500+140000000</f>
        <v>263256500</v>
      </c>
      <c r="H134" s="23">
        <f>123256500+140000000</f>
        <v>263256500</v>
      </c>
      <c r="I134" s="24" t="s">
        <v>36</v>
      </c>
      <c r="J134" s="24" t="s">
        <v>37</v>
      </c>
      <c r="K134" s="21" t="s">
        <v>119</v>
      </c>
    </row>
    <row r="135" spans="1:11" s="32" customFormat="1" ht="75" hidden="1" customHeight="1" x14ac:dyDescent="0.2">
      <c r="A135" s="26">
        <v>81112202</v>
      </c>
      <c r="B135" s="21" t="s">
        <v>237</v>
      </c>
      <c r="C135" s="24" t="s">
        <v>68</v>
      </c>
      <c r="D135" s="24" t="s">
        <v>41</v>
      </c>
      <c r="E135" s="22" t="s">
        <v>234</v>
      </c>
      <c r="F135" s="21" t="s">
        <v>170</v>
      </c>
      <c r="G135" s="23">
        <v>144548735</v>
      </c>
      <c r="H135" s="23">
        <v>144548735</v>
      </c>
      <c r="I135" s="24" t="s">
        <v>36</v>
      </c>
      <c r="J135" s="24" t="s">
        <v>37</v>
      </c>
      <c r="K135" s="21" t="s">
        <v>119</v>
      </c>
    </row>
    <row r="136" spans="1:11" s="32" customFormat="1" ht="66" hidden="1" customHeight="1" x14ac:dyDescent="0.2">
      <c r="A136" s="26">
        <v>81112202</v>
      </c>
      <c r="B136" s="36" t="s">
        <v>238</v>
      </c>
      <c r="C136" s="24" t="s">
        <v>48</v>
      </c>
      <c r="D136" s="38" t="s">
        <v>187</v>
      </c>
      <c r="E136" s="45" t="s">
        <v>234</v>
      </c>
      <c r="F136" s="21" t="s">
        <v>170</v>
      </c>
      <c r="G136" s="23">
        <f>19869338+513862.2</f>
        <v>20383200.199999999</v>
      </c>
      <c r="H136" s="23">
        <f>19869338+513862.2</f>
        <v>20383200.199999999</v>
      </c>
      <c r="I136" s="24" t="s">
        <v>36</v>
      </c>
      <c r="J136" s="24" t="s">
        <v>37</v>
      </c>
      <c r="K136" s="21" t="s">
        <v>119</v>
      </c>
    </row>
    <row r="137" spans="1:11" s="32" customFormat="1" ht="89.25" hidden="1" customHeight="1" x14ac:dyDescent="0.2">
      <c r="A137" s="26">
        <v>80101600</v>
      </c>
      <c r="B137" s="21" t="s">
        <v>239</v>
      </c>
      <c r="C137" s="24" t="s">
        <v>56</v>
      </c>
      <c r="D137" s="38" t="s">
        <v>187</v>
      </c>
      <c r="E137" s="22" t="s">
        <v>45</v>
      </c>
      <c r="F137" s="21" t="s">
        <v>170</v>
      </c>
      <c r="G137" s="23">
        <v>88000000</v>
      </c>
      <c r="H137" s="23">
        <v>88000000</v>
      </c>
      <c r="I137" s="24" t="s">
        <v>36</v>
      </c>
      <c r="J137" s="24" t="s">
        <v>37</v>
      </c>
      <c r="K137" s="21" t="s">
        <v>119</v>
      </c>
    </row>
    <row r="138" spans="1:11" s="32" customFormat="1" ht="119.25" hidden="1" customHeight="1" x14ac:dyDescent="0.2">
      <c r="A138" s="26">
        <v>81102700</v>
      </c>
      <c r="B138" s="36" t="s">
        <v>240</v>
      </c>
      <c r="C138" s="24" t="s">
        <v>40</v>
      </c>
      <c r="D138" s="38" t="s">
        <v>227</v>
      </c>
      <c r="E138" s="45" t="s">
        <v>234</v>
      </c>
      <c r="F138" s="21" t="s">
        <v>170</v>
      </c>
      <c r="G138" s="23">
        <v>31500000</v>
      </c>
      <c r="H138" s="23">
        <v>31500000</v>
      </c>
      <c r="I138" s="24" t="s">
        <v>36</v>
      </c>
      <c r="J138" s="24" t="s">
        <v>37</v>
      </c>
      <c r="K138" s="21" t="s">
        <v>119</v>
      </c>
    </row>
    <row r="139" spans="1:11" s="32" customFormat="1" ht="76.5" hidden="1" customHeight="1" x14ac:dyDescent="0.2">
      <c r="A139" s="26" t="s">
        <v>241</v>
      </c>
      <c r="B139" s="21" t="s">
        <v>242</v>
      </c>
      <c r="C139" s="24" t="s">
        <v>153</v>
      </c>
      <c r="D139" s="38" t="s">
        <v>87</v>
      </c>
      <c r="E139" s="45" t="s">
        <v>234</v>
      </c>
      <c r="F139" s="21" t="s">
        <v>170</v>
      </c>
      <c r="G139" s="23">
        <v>2618000</v>
      </c>
      <c r="H139" s="23">
        <v>2618000</v>
      </c>
      <c r="I139" s="24" t="s">
        <v>36</v>
      </c>
      <c r="J139" s="24" t="s">
        <v>37</v>
      </c>
      <c r="K139" s="21" t="s">
        <v>119</v>
      </c>
    </row>
    <row r="140" spans="1:11" s="32" customFormat="1" ht="75" hidden="1" customHeight="1" x14ac:dyDescent="0.2">
      <c r="A140" s="26">
        <v>43232300</v>
      </c>
      <c r="B140" s="21" t="s">
        <v>243</v>
      </c>
      <c r="C140" s="24" t="s">
        <v>40</v>
      </c>
      <c r="D140" s="38" t="s">
        <v>49</v>
      </c>
      <c r="E140" s="45" t="s">
        <v>234</v>
      </c>
      <c r="F140" s="21" t="s">
        <v>170</v>
      </c>
      <c r="G140" s="27">
        <v>349848000</v>
      </c>
      <c r="H140" s="23">
        <v>349848000</v>
      </c>
      <c r="I140" s="24" t="s">
        <v>36</v>
      </c>
      <c r="J140" s="24" t="s">
        <v>37</v>
      </c>
      <c r="K140" s="21" t="s">
        <v>119</v>
      </c>
    </row>
    <row r="141" spans="1:11" s="32" customFormat="1" ht="66" hidden="1" customHeight="1" x14ac:dyDescent="0.2">
      <c r="A141" s="26">
        <v>81112202</v>
      </c>
      <c r="B141" s="21" t="s">
        <v>244</v>
      </c>
      <c r="C141" s="24" t="s">
        <v>32</v>
      </c>
      <c r="D141" s="24" t="s">
        <v>41</v>
      </c>
      <c r="E141" s="22" t="s">
        <v>42</v>
      </c>
      <c r="F141" s="21" t="s">
        <v>170</v>
      </c>
      <c r="G141" s="23">
        <v>14614325</v>
      </c>
      <c r="H141" s="23">
        <v>14613949</v>
      </c>
      <c r="I141" s="24" t="s">
        <v>36</v>
      </c>
      <c r="J141" s="24" t="s">
        <v>37</v>
      </c>
      <c r="K141" s="21" t="s">
        <v>119</v>
      </c>
    </row>
    <row r="142" spans="1:11" s="32" customFormat="1" ht="76.5" hidden="1" customHeight="1" x14ac:dyDescent="0.2">
      <c r="A142" s="25">
        <v>81112212</v>
      </c>
      <c r="B142" s="21" t="s">
        <v>245</v>
      </c>
      <c r="C142" s="24" t="s">
        <v>153</v>
      </c>
      <c r="D142" s="38" t="s">
        <v>108</v>
      </c>
      <c r="E142" s="22" t="s">
        <v>234</v>
      </c>
      <c r="F142" s="21" t="s">
        <v>170</v>
      </c>
      <c r="G142" s="23">
        <v>11900000</v>
      </c>
      <c r="H142" s="23">
        <v>11900000</v>
      </c>
      <c r="I142" s="24" t="s">
        <v>36</v>
      </c>
      <c r="J142" s="24" t="s">
        <v>37</v>
      </c>
      <c r="K142" s="21" t="s">
        <v>119</v>
      </c>
    </row>
    <row r="143" spans="1:11" s="32" customFormat="1" ht="69.75" hidden="1" customHeight="1" x14ac:dyDescent="0.2">
      <c r="A143" s="25">
        <v>43232300</v>
      </c>
      <c r="B143" s="21" t="s">
        <v>246</v>
      </c>
      <c r="C143" s="24" t="s">
        <v>40</v>
      </c>
      <c r="D143" s="24" t="s">
        <v>49</v>
      </c>
      <c r="E143" s="22" t="s">
        <v>234</v>
      </c>
      <c r="F143" s="21" t="s">
        <v>170</v>
      </c>
      <c r="G143" s="23">
        <v>159967769</v>
      </c>
      <c r="H143" s="23">
        <v>159967769</v>
      </c>
      <c r="I143" s="24" t="s">
        <v>36</v>
      </c>
      <c r="J143" s="24" t="s">
        <v>37</v>
      </c>
      <c r="K143" s="21" t="s">
        <v>119</v>
      </c>
    </row>
    <row r="144" spans="1:11" s="32" customFormat="1" ht="87.75" hidden="1" customHeight="1" x14ac:dyDescent="0.2">
      <c r="A144" s="25">
        <v>43232300</v>
      </c>
      <c r="B144" s="21" t="s">
        <v>247</v>
      </c>
      <c r="C144" s="24" t="s">
        <v>56</v>
      </c>
      <c r="D144" s="38" t="s">
        <v>49</v>
      </c>
      <c r="E144" s="22" t="s">
        <v>42</v>
      </c>
      <c r="F144" s="21" t="s">
        <v>170</v>
      </c>
      <c r="G144" s="27">
        <v>12962792</v>
      </c>
      <c r="H144" s="27">
        <v>12962792</v>
      </c>
      <c r="I144" s="24" t="s">
        <v>36</v>
      </c>
      <c r="J144" s="24" t="s">
        <v>37</v>
      </c>
      <c r="K144" s="21" t="s">
        <v>119</v>
      </c>
    </row>
    <row r="145" spans="1:11" s="32" customFormat="1" ht="76.5" hidden="1" customHeight="1" x14ac:dyDescent="0.2">
      <c r="A145" s="20" t="s">
        <v>248</v>
      </c>
      <c r="B145" s="21" t="s">
        <v>249</v>
      </c>
      <c r="C145" s="24" t="s">
        <v>99</v>
      </c>
      <c r="D145" s="24" t="s">
        <v>41</v>
      </c>
      <c r="E145" s="22" t="s">
        <v>54</v>
      </c>
      <c r="F145" s="21" t="s">
        <v>170</v>
      </c>
      <c r="G145" s="23">
        <v>29156983</v>
      </c>
      <c r="H145" s="23">
        <v>29156983</v>
      </c>
      <c r="I145" s="24" t="s">
        <v>36</v>
      </c>
      <c r="J145" s="24" t="s">
        <v>37</v>
      </c>
      <c r="K145" s="21" t="s">
        <v>119</v>
      </c>
    </row>
    <row r="146" spans="1:11" s="32" customFormat="1" ht="76.5" hidden="1" customHeight="1" x14ac:dyDescent="0.2">
      <c r="A146" s="26">
        <v>43232100</v>
      </c>
      <c r="B146" s="21" t="s">
        <v>250</v>
      </c>
      <c r="C146" s="24" t="s">
        <v>75</v>
      </c>
      <c r="D146" s="24" t="s">
        <v>41</v>
      </c>
      <c r="E146" s="22" t="s">
        <v>42</v>
      </c>
      <c r="F146" s="21" t="s">
        <v>170</v>
      </c>
      <c r="G146" s="23">
        <v>10980000</v>
      </c>
      <c r="H146" s="23">
        <v>10980000</v>
      </c>
      <c r="I146" s="24" t="s">
        <v>36</v>
      </c>
      <c r="J146" s="24" t="s">
        <v>37</v>
      </c>
      <c r="K146" s="21" t="s">
        <v>119</v>
      </c>
    </row>
    <row r="147" spans="1:11" s="32" customFormat="1" ht="64.5" hidden="1" customHeight="1" x14ac:dyDescent="0.2">
      <c r="A147" s="26">
        <v>43232200</v>
      </c>
      <c r="B147" s="21" t="s">
        <v>251</v>
      </c>
      <c r="C147" s="24" t="s">
        <v>32</v>
      </c>
      <c r="D147" s="38" t="s">
        <v>108</v>
      </c>
      <c r="E147" s="22" t="s">
        <v>54</v>
      </c>
      <c r="F147" s="21" t="s">
        <v>170</v>
      </c>
      <c r="G147" s="23">
        <v>159924100</v>
      </c>
      <c r="H147" s="23">
        <v>161976850</v>
      </c>
      <c r="I147" s="24" t="s">
        <v>36</v>
      </c>
      <c r="J147" s="24" t="s">
        <v>37</v>
      </c>
      <c r="K147" s="21" t="s">
        <v>119</v>
      </c>
    </row>
    <row r="148" spans="1:11" s="32" customFormat="1" ht="69" hidden="1" customHeight="1" x14ac:dyDescent="0.2">
      <c r="A148" s="26">
        <v>81112103</v>
      </c>
      <c r="B148" s="21" t="s">
        <v>252</v>
      </c>
      <c r="C148" s="24" t="s">
        <v>136</v>
      </c>
      <c r="D148" s="24" t="s">
        <v>108</v>
      </c>
      <c r="E148" s="22" t="s">
        <v>42</v>
      </c>
      <c r="F148" s="21" t="s">
        <v>170</v>
      </c>
      <c r="G148" s="23">
        <v>8887000</v>
      </c>
      <c r="H148" s="23">
        <v>8888000</v>
      </c>
      <c r="I148" s="24" t="s">
        <v>36</v>
      </c>
      <c r="J148" s="24" t="s">
        <v>37</v>
      </c>
      <c r="K148" s="21" t="s">
        <v>119</v>
      </c>
    </row>
    <row r="149" spans="1:11" s="32" customFormat="1" ht="63.75" hidden="1" customHeight="1" x14ac:dyDescent="0.2">
      <c r="A149" s="26">
        <v>81112102</v>
      </c>
      <c r="B149" s="21" t="s">
        <v>253</v>
      </c>
      <c r="C149" s="24" t="s">
        <v>99</v>
      </c>
      <c r="D149" s="24" t="s">
        <v>41</v>
      </c>
      <c r="E149" s="22" t="s">
        <v>34</v>
      </c>
      <c r="F149" s="21" t="s">
        <v>170</v>
      </c>
      <c r="G149" s="23">
        <v>83311226</v>
      </c>
      <c r="H149" s="23">
        <v>83311226</v>
      </c>
      <c r="I149" s="24" t="s">
        <v>36</v>
      </c>
      <c r="J149" s="24" t="s">
        <v>37</v>
      </c>
      <c r="K149" s="21" t="s">
        <v>119</v>
      </c>
    </row>
    <row r="150" spans="1:11" s="32" customFormat="1" ht="63.75" hidden="1" customHeight="1" x14ac:dyDescent="0.2">
      <c r="A150" s="26">
        <v>81112202</v>
      </c>
      <c r="B150" s="21" t="s">
        <v>254</v>
      </c>
      <c r="C150" s="24" t="s">
        <v>40</v>
      </c>
      <c r="D150" s="24" t="s">
        <v>78</v>
      </c>
      <c r="E150" s="22" t="s">
        <v>234</v>
      </c>
      <c r="F150" s="21" t="s">
        <v>170</v>
      </c>
      <c r="G150" s="27">
        <v>21296061</v>
      </c>
      <c r="H150" s="27">
        <v>21296061</v>
      </c>
      <c r="I150" s="24" t="s">
        <v>36</v>
      </c>
      <c r="J150" s="24" t="s">
        <v>37</v>
      </c>
      <c r="K150" s="21" t="s">
        <v>119</v>
      </c>
    </row>
    <row r="151" spans="1:11" s="32" customFormat="1" ht="110.25" hidden="1" customHeight="1" x14ac:dyDescent="0.2">
      <c r="A151" s="25">
        <v>81112300</v>
      </c>
      <c r="B151" s="21" t="s">
        <v>255</v>
      </c>
      <c r="C151" s="24" t="s">
        <v>32</v>
      </c>
      <c r="D151" s="24" t="s">
        <v>100</v>
      </c>
      <c r="E151" s="22" t="s">
        <v>59</v>
      </c>
      <c r="F151" s="21" t="s">
        <v>170</v>
      </c>
      <c r="G151" s="23">
        <f>220000000-4724710</f>
        <v>215275290</v>
      </c>
      <c r="H151" s="23">
        <f>220000000-4724710</f>
        <v>215275290</v>
      </c>
      <c r="I151" s="24" t="s">
        <v>36</v>
      </c>
      <c r="J151" s="24" t="s">
        <v>37</v>
      </c>
      <c r="K151" s="21" t="s">
        <v>119</v>
      </c>
    </row>
    <row r="152" spans="1:11" s="32" customFormat="1" ht="64.5" hidden="1" customHeight="1" x14ac:dyDescent="0.2">
      <c r="A152" s="26">
        <v>80101507</v>
      </c>
      <c r="B152" s="21" t="s">
        <v>256</v>
      </c>
      <c r="C152" s="24" t="s">
        <v>32</v>
      </c>
      <c r="D152" s="24" t="s">
        <v>146</v>
      </c>
      <c r="E152" s="22" t="s">
        <v>234</v>
      </c>
      <c r="F152" s="21" t="s">
        <v>170</v>
      </c>
      <c r="G152" s="23">
        <v>20250000</v>
      </c>
      <c r="H152" s="23">
        <v>20250000</v>
      </c>
      <c r="I152" s="24" t="s">
        <v>36</v>
      </c>
      <c r="J152" s="24" t="s">
        <v>37</v>
      </c>
      <c r="K152" s="21" t="s">
        <v>119</v>
      </c>
    </row>
    <row r="153" spans="1:11" s="32" customFormat="1" ht="81" hidden="1" customHeight="1" x14ac:dyDescent="0.2">
      <c r="A153" s="26">
        <v>81111811</v>
      </c>
      <c r="B153" s="21" t="s">
        <v>257</v>
      </c>
      <c r="C153" s="24" t="s">
        <v>153</v>
      </c>
      <c r="D153" s="24" t="s">
        <v>108</v>
      </c>
      <c r="E153" s="22" t="s">
        <v>234</v>
      </c>
      <c r="F153" s="21" t="s">
        <v>170</v>
      </c>
      <c r="G153" s="23">
        <v>5000000</v>
      </c>
      <c r="H153" s="23">
        <v>5000000</v>
      </c>
      <c r="I153" s="24" t="s">
        <v>36</v>
      </c>
      <c r="J153" s="24" t="s">
        <v>37</v>
      </c>
      <c r="K153" s="21" t="s">
        <v>119</v>
      </c>
    </row>
    <row r="154" spans="1:11" s="32" customFormat="1" ht="75" hidden="1" customHeight="1" x14ac:dyDescent="0.2">
      <c r="A154" s="26">
        <v>81111811</v>
      </c>
      <c r="B154" s="21" t="s">
        <v>257</v>
      </c>
      <c r="C154" s="24" t="s">
        <v>153</v>
      </c>
      <c r="D154" s="24" t="s">
        <v>108</v>
      </c>
      <c r="E154" s="22" t="s">
        <v>234</v>
      </c>
      <c r="F154" s="21" t="s">
        <v>170</v>
      </c>
      <c r="G154" s="23">
        <v>5000000</v>
      </c>
      <c r="H154" s="23">
        <v>5000000</v>
      </c>
      <c r="I154" s="24" t="s">
        <v>36</v>
      </c>
      <c r="J154" s="24" t="s">
        <v>37</v>
      </c>
      <c r="K154" s="21" t="s">
        <v>119</v>
      </c>
    </row>
    <row r="155" spans="1:11" s="32" customFormat="1" ht="63.75" hidden="1" customHeight="1" x14ac:dyDescent="0.2">
      <c r="A155" s="26">
        <v>81112202</v>
      </c>
      <c r="B155" s="46" t="s">
        <v>258</v>
      </c>
      <c r="C155" s="24" t="s">
        <v>136</v>
      </c>
      <c r="D155" s="24" t="s">
        <v>259</v>
      </c>
      <c r="E155" s="22" t="s">
        <v>34</v>
      </c>
      <c r="F155" s="21" t="s">
        <v>170</v>
      </c>
      <c r="G155" s="23">
        <v>2424928</v>
      </c>
      <c r="H155" s="23">
        <v>2424928</v>
      </c>
      <c r="I155" s="24" t="s">
        <v>36</v>
      </c>
      <c r="J155" s="24" t="s">
        <v>37</v>
      </c>
      <c r="K155" s="21" t="s">
        <v>119</v>
      </c>
    </row>
    <row r="156" spans="1:11" s="32" customFormat="1" ht="100.5" hidden="1" customHeight="1" x14ac:dyDescent="0.2">
      <c r="A156" s="26">
        <v>43233205</v>
      </c>
      <c r="B156" s="21" t="s">
        <v>260</v>
      </c>
      <c r="C156" s="24" t="s">
        <v>40</v>
      </c>
      <c r="D156" s="24" t="s">
        <v>100</v>
      </c>
      <c r="E156" s="22" t="s">
        <v>234</v>
      </c>
      <c r="F156" s="21" t="s">
        <v>170</v>
      </c>
      <c r="G156" s="23">
        <f>259999976.25+39927147.8</f>
        <v>299927124.05000001</v>
      </c>
      <c r="H156" s="23">
        <v>299927123.25</v>
      </c>
      <c r="I156" s="24" t="s">
        <v>36</v>
      </c>
      <c r="J156" s="24" t="s">
        <v>37</v>
      </c>
      <c r="K156" s="21" t="s">
        <v>119</v>
      </c>
    </row>
    <row r="157" spans="1:11" s="32" customFormat="1" ht="93" hidden="1" customHeight="1" x14ac:dyDescent="0.2">
      <c r="A157" s="26">
        <v>80101600</v>
      </c>
      <c r="B157" s="21" t="s">
        <v>261</v>
      </c>
      <c r="C157" s="24" t="s">
        <v>48</v>
      </c>
      <c r="D157" s="24" t="s">
        <v>187</v>
      </c>
      <c r="E157" s="22" t="s">
        <v>45</v>
      </c>
      <c r="F157" s="21" t="s">
        <v>170</v>
      </c>
      <c r="G157" s="23">
        <v>58850000</v>
      </c>
      <c r="H157" s="23">
        <v>58850000</v>
      </c>
      <c r="I157" s="24" t="s">
        <v>36</v>
      </c>
      <c r="J157" s="24" t="s">
        <v>37</v>
      </c>
      <c r="K157" s="21" t="s">
        <v>119</v>
      </c>
    </row>
    <row r="158" spans="1:11" s="32" customFormat="1" ht="92.25" hidden="1" customHeight="1" x14ac:dyDescent="0.2">
      <c r="A158" s="26">
        <v>81102700</v>
      </c>
      <c r="B158" s="21" t="s">
        <v>262</v>
      </c>
      <c r="C158" s="24" t="s">
        <v>263</v>
      </c>
      <c r="D158" s="24" t="s">
        <v>154</v>
      </c>
      <c r="E158" s="22" t="s">
        <v>45</v>
      </c>
      <c r="F158" s="21" t="s">
        <v>170</v>
      </c>
      <c r="G158" s="27">
        <v>12000000</v>
      </c>
      <c r="H158" s="27">
        <v>12000000</v>
      </c>
      <c r="I158" s="24" t="s">
        <v>36</v>
      </c>
      <c r="J158" s="24" t="s">
        <v>37</v>
      </c>
      <c r="K158" s="21" t="s">
        <v>119</v>
      </c>
    </row>
    <row r="159" spans="1:11" s="32" customFormat="1" ht="78" hidden="1" customHeight="1" x14ac:dyDescent="0.2">
      <c r="A159" s="47">
        <v>81112202</v>
      </c>
      <c r="B159" s="21" t="s">
        <v>264</v>
      </c>
      <c r="C159" s="24" t="s">
        <v>40</v>
      </c>
      <c r="D159" s="24" t="s">
        <v>44</v>
      </c>
      <c r="E159" s="22" t="s">
        <v>234</v>
      </c>
      <c r="F159" s="21" t="s">
        <v>170</v>
      </c>
      <c r="G159" s="27">
        <v>32639252</v>
      </c>
      <c r="H159" s="27">
        <v>32639252</v>
      </c>
      <c r="I159" s="24" t="s">
        <v>36</v>
      </c>
      <c r="J159" s="24" t="s">
        <v>37</v>
      </c>
      <c r="K159" s="21" t="s">
        <v>119</v>
      </c>
    </row>
    <row r="160" spans="1:11" s="32" customFormat="1" ht="86.25" hidden="1" customHeight="1" x14ac:dyDescent="0.2">
      <c r="A160" s="47">
        <v>43233201</v>
      </c>
      <c r="B160" s="21" t="s">
        <v>265</v>
      </c>
      <c r="C160" s="24" t="s">
        <v>99</v>
      </c>
      <c r="D160" s="24" t="s">
        <v>41</v>
      </c>
      <c r="E160" s="22" t="s">
        <v>266</v>
      </c>
      <c r="F160" s="21" t="s">
        <v>170</v>
      </c>
      <c r="G160" s="27">
        <f>25000000+75000000</f>
        <v>100000000</v>
      </c>
      <c r="H160" s="27">
        <f>25000000+75000000</f>
        <v>100000000</v>
      </c>
      <c r="I160" s="24" t="s">
        <v>36</v>
      </c>
      <c r="J160" s="24" t="s">
        <v>37</v>
      </c>
      <c r="K160" s="21" t="s">
        <v>267</v>
      </c>
    </row>
    <row r="161" spans="1:11" s="32" customFormat="1" ht="18.75" hidden="1" customHeight="1" x14ac:dyDescent="0.2">
      <c r="A161" s="29"/>
      <c r="B161" s="29"/>
      <c r="C161" s="29"/>
      <c r="D161" s="29"/>
      <c r="E161" s="29"/>
      <c r="F161" s="29"/>
      <c r="G161" s="56">
        <f>SUM(G19:G160)</f>
        <v>9970420899.4199982</v>
      </c>
      <c r="H161" s="56">
        <f>SUM(H19:H160)</f>
        <v>9713324124.6199989</v>
      </c>
      <c r="I161" s="29"/>
      <c r="J161" s="29"/>
      <c r="K161" s="29"/>
    </row>
    <row r="162" spans="1:11" ht="12.75" customHeight="1" x14ac:dyDescent="0.2">
      <c r="C162" s="34"/>
      <c r="G162" s="34"/>
    </row>
    <row r="163" spans="1:11" ht="26.25" customHeight="1" x14ac:dyDescent="0.2">
      <c r="B163" s="52"/>
      <c r="C163" t="s">
        <v>268</v>
      </c>
      <c r="G163" s="53"/>
      <c r="H163" s="53"/>
    </row>
    <row r="164" spans="1:11" ht="68.25" customHeight="1" x14ac:dyDescent="0.2">
      <c r="B164" s="54"/>
      <c r="G164" s="53"/>
    </row>
    <row r="165" spans="1:11" x14ac:dyDescent="0.2">
      <c r="B165" s="55"/>
    </row>
  </sheetData>
  <autoFilter ref="A18:K161">
    <filterColumn colId="10">
      <filters>
        <filter val="LIBIA CONSTANZA SILVA NIÑO_x000a_Coordinadora del Grupo de  Gestión del Talento Humano_x000a_Teléfono: 3487800 _x000a_lsilvan@ssf.gov.co"/>
      </filters>
    </filterColumn>
  </autoFilter>
  <hyperlinks>
    <hyperlink ref="B8" r:id="rId1"/>
    <hyperlink ref="B131"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Versión-11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2017-11-27T11:59:22Z</dcterms:created>
  <dcterms:modified xsi:type="dcterms:W3CDTF">2017-11-27T20:30:45Z</dcterms:modified>
</cp:coreProperties>
</file>