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mirezr\Documents\PLAN ANUAL DE ADQUISICIONES - PAA\2018\PAA 2018 Página Supersubsidio\"/>
    </mc:Choice>
  </mc:AlternateContent>
  <bookViews>
    <workbookView xWindow="0" yWindow="0" windowWidth="20490" windowHeight="7620"/>
  </bookViews>
  <sheets>
    <sheet name="PAA 2018 - V2" sheetId="1" r:id="rId1"/>
  </sheets>
  <definedNames>
    <definedName name="_xlnm._FilterDatabase" localSheetId="0" hidden="1">'PAA 2018 - V2'!$A$18:$L$149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8" i="1" l="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8" i="1"/>
  <c r="H128" i="1"/>
  <c r="I127" i="1"/>
  <c r="H127" i="1"/>
  <c r="I126" i="1"/>
  <c r="H126" i="1"/>
  <c r="I125" i="1"/>
  <c r="H125" i="1"/>
  <c r="I124" i="1"/>
  <c r="H124" i="1"/>
  <c r="I123" i="1"/>
  <c r="H123" i="1"/>
  <c r="I122" i="1"/>
  <c r="H122" i="1"/>
  <c r="I121" i="1"/>
  <c r="H121" i="1"/>
  <c r="I120" i="1"/>
  <c r="H120" i="1"/>
  <c r="I119" i="1"/>
  <c r="H119" i="1"/>
  <c r="I118" i="1"/>
  <c r="H118" i="1"/>
  <c r="I117" i="1"/>
  <c r="H117" i="1"/>
  <c r="I115" i="1"/>
  <c r="H115" i="1"/>
  <c r="I114" i="1"/>
  <c r="H114" i="1"/>
  <c r="I113" i="1"/>
  <c r="H113" i="1"/>
  <c r="I112" i="1"/>
  <c r="H112" i="1"/>
  <c r="H111" i="1"/>
  <c r="I110" i="1"/>
  <c r="H110" i="1"/>
  <c r="I109" i="1"/>
  <c r="H109" i="1"/>
  <c r="I107" i="1"/>
  <c r="H107" i="1"/>
  <c r="I106" i="1"/>
  <c r="H106" i="1"/>
  <c r="I105" i="1"/>
  <c r="H105" i="1"/>
  <c r="I100" i="1"/>
  <c r="H100" i="1"/>
  <c r="I95" i="1"/>
  <c r="H95" i="1"/>
  <c r="H94" i="1"/>
  <c r="I91" i="1"/>
  <c r="H91" i="1"/>
  <c r="I79" i="1"/>
  <c r="H79" i="1"/>
  <c r="I75" i="1"/>
  <c r="H75" i="1"/>
  <c r="I74" i="1"/>
  <c r="H74" i="1"/>
  <c r="I73" i="1"/>
  <c r="H73" i="1"/>
  <c r="I72" i="1"/>
  <c r="H72" i="1"/>
  <c r="I71" i="1"/>
  <c r="H71" i="1"/>
  <c r="I70" i="1"/>
  <c r="H70" i="1"/>
  <c r="I69" i="1"/>
  <c r="H69" i="1"/>
  <c r="I67" i="1"/>
  <c r="H67" i="1"/>
  <c r="I66" i="1"/>
  <c r="H66" i="1"/>
  <c r="I65" i="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5" i="1"/>
  <c r="H45" i="1"/>
  <c r="I39" i="1"/>
  <c r="H39" i="1"/>
  <c r="I38" i="1"/>
  <c r="H38" i="1"/>
  <c r="I37" i="1"/>
  <c r="H37" i="1"/>
  <c r="I36" i="1"/>
  <c r="H36" i="1"/>
  <c r="I35" i="1"/>
  <c r="H35" i="1"/>
  <c r="C12" i="1"/>
</calcChain>
</file>

<file path=xl/sharedStrings.xml><?xml version="1.0" encoding="utf-8"?>
<sst xmlns="http://schemas.openxmlformats.org/spreadsheetml/2006/main" count="1110" uniqueCount="219">
  <si>
    <t>PLAN ANUAL DE ADQUISICIONES</t>
  </si>
  <si>
    <t>A. INFORMACIÓN GENERAL DE LA ENTIDAD</t>
  </si>
  <si>
    <t>Nombre</t>
  </si>
  <si>
    <t>SUPERINTENDENCIA DEL SUBSIDIO FAMILIAR</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</si>
  <si>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</si>
  <si>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</si>
  <si>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CALLE 45 A N° 9 - 46</t>
  </si>
  <si>
    <t>Teléfono</t>
  </si>
  <si>
    <t>Página web</t>
  </si>
  <si>
    <t>www.superintendenciadelsubsidiofamiliar</t>
  </si>
  <si>
    <t>Misión y visión</t>
  </si>
  <si>
    <t>MISIÓN: La Superintendencia del Subsidio Familiar mediante sus funciones de inspección, vigilancia y control orienta su gestión con enfoque sostenible y con criterios de equidad, calidad y efectividad a través de su compromiso con: 
• La excelencia en el servicio 
• La Transparencia de sus procesos 
• Generación de confianza a sus partes interesadas. 
VISIÓN: La Superintendencia del Subsidio Familiar será en el 2018 una entidad renovada y reconocida por sus partes interesadas a nivel Nacional, por su efectividad en la inspección, vigilancia y control para el fortalecimiento de sus entes vigilados como entidades sostenibles y el aseguramiento de su impacto en la movilidad social.</t>
  </si>
  <si>
    <t>Perspectiva estratégica</t>
  </si>
  <si>
    <t xml:space="preserve">La Superintendencia del Subsidio Familiar tiene a su cargo la supervisión de las CCF, organizaciones y entidades recaudadoras y pagadoras del subsidio familiar en cuanto al cumplimiento de este servicio y sobre las entidades que constituyan o administren una o varias entidades sometidas a su vigilancia, con el fin de preservar la estabilidad, seguridad y confianza del sistema del subsidio familiar para que los servicios sociales a su cargo lleguen a la población de trabajadores afiliados y sus familias bajo los principios de eficiencia, eficacia, efectividad y solidaridad en los términos señalados en la ley.  </t>
  </si>
  <si>
    <t>Información de contacto</t>
  </si>
  <si>
    <t>Yalile Katerine Assaf Abueita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</si>
  <si>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</si>
  <si>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</si>
  <si>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</si>
  <si>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</si>
  <si>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</si>
  <si>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</si>
  <si>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</si>
  <si>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</si>
  <si>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</si>
  <si>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</si>
  <si>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</si>
  <si>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</si>
  <si>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</si>
  <si>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</si>
  <si>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</si>
  <si>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</si>
  <si>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</si>
  <si>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Adquirir por medio de la Tienda Virtual del Estado, especificamente el Acuerdo Marco de Precios para el servicio integral de aseo y cafetería de las instalaciones donde funciona la etidad.</t>
  </si>
  <si>
    <t>Enero</t>
  </si>
  <si>
    <t>10 Meses</t>
  </si>
  <si>
    <t>Acuerdo Marco</t>
  </si>
  <si>
    <t>Recursos Nación - Funcionamiento - Gastos Generales</t>
  </si>
  <si>
    <t xml:space="preserve">NO </t>
  </si>
  <si>
    <t>N.A.</t>
  </si>
  <si>
    <t>GRUPO GESTIÓN CONTRACTUAL - SECRETARÍA GENERAL 
Tel: 3487800
contratos@ssf.gov.co</t>
  </si>
  <si>
    <t>Realizar la publicación de los Actos Administrativos y Documentos expedidos por la Superintendencia del Subsidio Familiar, que requieran divulgación en el Diario Oficial en el 2018</t>
  </si>
  <si>
    <t>11 Meses</t>
  </si>
  <si>
    <t>Contratación Directa</t>
  </si>
  <si>
    <t>Adquirir a través de la Tienda Virtual del Estado Colombiano el suministro de tiquetes aéreos a nivel nacional e internacional para los desplazamientos vía aérea de los funcionarios y contratistas de la Superintendencia del Subsidio Familiar.</t>
  </si>
  <si>
    <t>8 Meses</t>
  </si>
  <si>
    <t>Adquirir a través de la Tienda Virtual del Estado Colombiano el suministro de Combustible en la ciudad de Bogotá para cumplir con los desplazamientos de los directivos de la Superintendencia del Subsidio Familiar</t>
  </si>
  <si>
    <t>Contratar la prestación del servicio de mantenimiento preventivo y correctivo con suministro de repuestos y manos de obra para el parque automotor de la SSF</t>
  </si>
  <si>
    <t>Febrero</t>
  </si>
  <si>
    <t>Selección Abreviada - Menor Cuantía</t>
  </si>
  <si>
    <t>Recursos Nación - Funcionamiento</t>
  </si>
  <si>
    <t>NO</t>
  </si>
  <si>
    <t>N/A</t>
  </si>
  <si>
    <t>80111600;80111603</t>
  </si>
  <si>
    <t>Adquirir el suministro de Dotación para los funcionarios de la Entidad.</t>
  </si>
  <si>
    <t>Marzo</t>
  </si>
  <si>
    <t>Selección Abreviada - Acuerdo Marco</t>
  </si>
  <si>
    <t>14111828;44101700;44103100</t>
  </si>
  <si>
    <t>Adquirir la papelería para el buen desarrollo de las actividades de la entidad.</t>
  </si>
  <si>
    <t>Mayo</t>
  </si>
  <si>
    <t>1 Mes</t>
  </si>
  <si>
    <t>44101700;
44103100</t>
  </si>
  <si>
    <t>Adquirir fotoconductores y Tonner para las impresores de la Superintendencia del Subsidio Familiar.</t>
  </si>
  <si>
    <t>Julio</t>
  </si>
  <si>
    <t>4 Meses</t>
  </si>
  <si>
    <t>Contratar la prestación de servicio de vigilancia</t>
  </si>
  <si>
    <t>Selección abreviada menor cuantía</t>
  </si>
  <si>
    <t>Adquirir la prestación de servicio de rastreo y monitoreo vehicular.</t>
  </si>
  <si>
    <t>Mínima cuantía</t>
  </si>
  <si>
    <t>Contratar el servicio de transporte para los funcionarios de la Entidad.</t>
  </si>
  <si>
    <t>7 Meses</t>
  </si>
  <si>
    <t>Licitación Pública</t>
  </si>
  <si>
    <t>Prestar el servicio de custodia y conservación del archivo de la SSF.</t>
  </si>
  <si>
    <t>9 Meses</t>
  </si>
  <si>
    <t>Adquirir los seguros de vehículos para el parque automotor de la Entidad.</t>
  </si>
  <si>
    <t>Abril</t>
  </si>
  <si>
    <t>12 Meses</t>
  </si>
  <si>
    <t>Adquirir el SOAT  para le parque automotor de la Entidad.</t>
  </si>
  <si>
    <t>Contratar el servicio de localización, numeración, recarga y mantenimiento de extintores</t>
  </si>
  <si>
    <t>Contratar la prestación de servicios para la actualización de las Tablas de Valoración Documental</t>
  </si>
  <si>
    <t>Junio</t>
  </si>
  <si>
    <t>Prestar los servicios de apoyo en el Proceso de Gestión Documental en los procedimientos de Gestión de Correspondencia con el fin de contribuir al logro de los objetivos del Grupo de acuerdo con los criterios de calidad establecidos.</t>
  </si>
  <si>
    <t>5 Meses</t>
  </si>
  <si>
    <t>Prestar los servicios de apoyo al Proceso de Gestión Documental</t>
  </si>
  <si>
    <t>Apoyar al grupo de Gestión Administrativa y Documental en el diseño de los Planes y Documentos estratégicos del grupo.</t>
  </si>
  <si>
    <t>Prestar los servicios de apoyo en el proceso de almacén e Inventarios de la Superintendencia del Subsidio Familiar.</t>
  </si>
  <si>
    <t>Contratar la prestación del servicio de mesa de ayuda y mantenimiento preventivo y correctivo de los recursos computacionales con suministro de repuestos.</t>
  </si>
  <si>
    <t>Funcionamiento</t>
  </si>
  <si>
    <t>Contratar los servicios de conectividad</t>
  </si>
  <si>
    <t>Contratar los servicios de centro de datos necesarios para el alojamiento en carácter de "colocation" de la infraestructura central de computo de la SSF.</t>
  </si>
  <si>
    <t>Renovar la suscripción del correo electrónico y servicios conexos Office 365</t>
  </si>
  <si>
    <t>Brindar asesoría profesional al Despacho de la Secretaria General en los asuntos de su competencia y de acuerdo con los procesos a cargo tanto en materia contractual como administrativa de acuerdo con el perfil de la contratista.</t>
  </si>
  <si>
    <t>15 Días</t>
  </si>
  <si>
    <t>Contratación directa</t>
  </si>
  <si>
    <t xml:space="preserve"> Brindar asesoría profesional al Despacho de la Secretaria General en los asuntos de su competencia y de acuerdo con los procesos a cargo tanto en materia contractual como administrativa de acuerdo con el perfil de la contratista.</t>
  </si>
  <si>
    <t>El contratista arrendador entrega a titulo de arrendamiento a la Superintendencia como arrendatario los inmuebles contenidos en los pisos 15 y 16  del edificio T8  Ciudad Empresarial Sarmiento Angulo, porpiedada horizontal, ubicado en la Av calle 26 # 57-41 Lote A de la ciudad de Bogotá D.C. debidamente acondicionado, dotado con el mobiliario requerido y con las instalaciones  y condiciones necesarios para garantizar unas oficinas funcionales para el funcionamiento de la Sede alterna de la SSF.</t>
  </si>
  <si>
    <t>Contratar los servicios profesionales  requeridos por la Secretaría General de la Entidad para coadyuvar e impulsar las actividades de diagnóstico, levantamiento de información para identificar el proceso actual de contratación, a partir de lo cual y con criterios de mejoramiento, se aporte conocimiento técnico para la reformulación, documentación, mejoramiento y optimización del proceso en la Entidad, con el apoyo de los asesores de la Secretaría y de funcionarios del Grupo de Gestión Contractual. Así mismo obtener servicios profesionales para regular el acceso de estudios del sector y apoyar su desarrollo.</t>
  </si>
  <si>
    <t>Prestar los servicios profesionales como abogada para apoyar al Grupo de Gestión Contractual de la Secretaría General, endesarrollo de procesos relacionados con las actividades propias de la Gestión Contractua de la Entidad.</t>
  </si>
  <si>
    <t xml:space="preserve">5 Meses  </t>
  </si>
  <si>
    <t>80121600;80121700</t>
  </si>
  <si>
    <t>Prestar los servicios profesionales como abogado para apoyar al grupo de gestión contractual de la secretaria general, en todos los tramites jurídicos necesarios de los procesos de contratación asignados y demás actividades administrativas relacionados con los procesos de contratación que adelante la entidad.</t>
  </si>
  <si>
    <t>5 Meses y 15 Días</t>
  </si>
  <si>
    <t>80121600:80121700</t>
  </si>
  <si>
    <t>Prestar los servicios profesionales como abogado para brindar acompañamiento al Grupo de Gestión Contractual de la Superintendencia del Subsidio Familiar en materia Contractual y Administrativa.</t>
  </si>
  <si>
    <t>Contratar los servicios profesionales, para apoyar a la Dirección de Gestión Financiera y Contable de la Superintendencia del Subsidio Familiar en la revisión del análisis de los estados financieros, presupuestos de ingresos y egresos, límite máximo de inversión, informes de gestión financieros, balances e informes financieros y contables de las Cajas de Compensación Familiar los cuales permiten a la Superintendencia del Subsidio Familiar analizar la razonabilidad de los recursos recibidos</t>
  </si>
  <si>
    <t>Contratar los servicios profesionales, para apoyar a la Dirección de Gestión Financiera y Contable de la Superintendencia del Subsidio Familiar en la revisión del análisis de los estados financieros, presupuestos de ingresos y egresos, límite máximo de inversión, informes de gestión financieros, balances e informes financieros y contables de las Cajas de Compensación Familiar los cuales permiten a la Superintendencia del Subsidio Familiar analizar la razonabilidad de los recursos recibidos por las Corporaciones, igualmente apoyar en el desarrollo de las actividades que correspondan a la implementación, desarrollo y sostenimiento del Sistema Integrado de Gestión, de acuerdo a lo establecido en los planes y proyectos estratégicos de la Superintendencia.</t>
  </si>
  <si>
    <t>Contratarlos servicios profesionales para apoyar a la Superintendencia Delegada para la responsabilidad Administrativa y las medidas especiales en el lineamiento, gestión y trámite sustanciando los diferentes  procedimientos administrativos propios de esa dependencia y en cumplimiento del control legal a los entes vigilados</t>
  </si>
  <si>
    <t>Apoyar a la Superintendencia Delegada para la Responsabilidad Administrativa y las Medidas Especiales en las actuaciones administrativas a cargo de esta Dependencia relacionadas con el control legal sobre las Cajas de Compensación Familiar.</t>
  </si>
  <si>
    <t xml:space="preserve">Contratar la prestación de servicios profesionales para Apoyar jurícamente a la Superintendencia Delegada para la Responsabilidad Administrativa y las Medidas Especiales  como ente de control de las Cajas de Compensación Familiar, delantando las actividades en el tramites y sustanciando las diferentes averiguaciones preliminares e investigaciones de caracter administrativo  de la Delegada que sean trasladados con ocasión de los informes de visitas especiales u ordinaria, quejas y demás denuncias que sean puestos en conocimiento de la Delegada.                                                                                                                                                                                                                                                                                                                                                                                                                                                                                                                                                                                                             </t>
  </si>
  <si>
    <t xml:space="preserve"> :80121700</t>
  </si>
  <si>
    <t>Contratar la prestación de servicios profesionales para apoyar a la Superintendencia Delegada para la Responsabilidad Administrativa y las Medidas Especiales en el lineamiento, gestión y tramite sustanciando los diferentes procedimientos administrativos, así como las actuaciones relacionadas co el registro y control de los organismos de dirección, administración y fizcalización de las Cajas de Compensación Familiar.</t>
  </si>
  <si>
    <t>Contratar los servicios profesionales  para apoyar a la Superintendencia Delegada para Responsabilidad Administrativa y las Medidas Especiales en el lineamiento, gestión y tramite sustanciando los diferentes procedimientos administrativos propios de esa dependencia y en cumplimiento  del control legal de los entes vigilados.</t>
  </si>
  <si>
    <t>Apoyar a la Superintendencia Delegada para la Responsabilidad Administrativa y las Medidas Especiales, en la sustanciación de los trámites administrativos y procedimientos de registro y control a su cargo y correspondientes a los entes vigilados, así como en el trámite de la sustanciación de las investigaciones administrativas y preliminares.</t>
  </si>
  <si>
    <t>Prestar el servicio profesional a la Superintendencia Delegada para la Responsabilidad Administrativa y las Medidas Especiales en el análisis financiero de los procesos de investigación y preliminares en el cumplimiento de las funciones de inspección, vigilancia y control que le corresponde a esta Delegada.</t>
  </si>
  <si>
    <t>Apoyar a la Superintendencia Delegada para la Responsabilidad Administrativa y las Medidas Especiales, como ente de control legal de las Cajas de Compensación Familiar adelantando el trámite y sustanciado jurídicamente las diferentes averiguaciones preliminares e investigaciones de carácter administrativo propios de la dependencia, que se surtan con ocasión a los informes de visita especial y ordinaria.</t>
  </si>
  <si>
    <t>Contratar la prestación de servicios profesionales para el apoyo a la Oficina Asesora Jurídica  en temas de derecho administrativo,  habeas data, defensa judicial,  y actualizar aspectos jurídicos que conlleven la aplicación de la normatividad del subsidio familiar y el funcionamiento de la Entidad.</t>
  </si>
  <si>
    <t>Recursos Nación - Funcionamiento - Honorarios</t>
  </si>
  <si>
    <t>Prestar los servicios profesionales de apoyo jurídico a la Oficina Asesora Jurídica, con la dedicación y profundización necesaria en temas de derecho administrativo, de habeas data y cobro coactivo para apoyar la defensa judicial, gestionar los expedientes de cobro persuasivo y coactivo, conforme al procedimiento establecido en la herramienta ISOLUCION y a las normas legales vigentes y, con fundamento en la normatividad que regula el actuar de la Superintendencia del Subsidio Familiar.</t>
  </si>
  <si>
    <t>Prestar los servicios profesionales para apoyar al Grupo de Gestión del Talento Humano, en los proceso de nómina y demás actividades del grupo relacionados con temas contables.</t>
  </si>
  <si>
    <t xml:space="preserve">Recursos Nación - Funcionamiento </t>
  </si>
  <si>
    <t>Prestar los servicios profesionales para apoyar al Grupo de Gestión del Talento Humano, en la ejecución del Plan de Bienestar, Plan de Capacitación y el Programa de Clima y Cultura Organizacional de la Superintendencia del Subsidio Familiar.</t>
  </si>
  <si>
    <t>Contratar la prestación de servicios profesionales para apoyar al Grupo de Gestión de Talento Humano en la elaboración de estudios previos y seguimiento a la ejecución de contratos del Grupo</t>
  </si>
  <si>
    <t>Adquirir por el Sistema de  Bonos Educativos, implementos que fortalezcan la formación educativa para los hijos de los Funcionarios de la Superintendencia del Subsido Familiar que se encuentran en formación académica (desde preescolar hasta profesional).</t>
  </si>
  <si>
    <t>Apoyar la Oficina de Protección al Usuario en la organización y revisión de la documentación del área.</t>
  </si>
  <si>
    <t>Prestar los servicios profesionales como abogado para apoyar a la Oficina de Protección al Usuario en la construcción e implementación de herramientas, estrategias y mecanismos para lograr una interacción con los usuarios del sistema de Subsidio Familiar, con un enfoque en la integración a la comunidad y a la gestión institucional.</t>
  </si>
  <si>
    <t>Prestar los servicios profesionales en la Oficina de Control Interno de la Superintendencia del Subsidio Familiar, para apoyar las Auditorías Internas y seguimiento conforme a lo establecido en la normatividad legal vigente.</t>
  </si>
  <si>
    <t>Contratar la prestación de servicio de un (1) profesional para apoyar en la ejecución del trámite de las notificaciones de los Actos Administrativos que debe efectuar la Entidad.</t>
  </si>
  <si>
    <t>Contratar los servicios de apoyo a la gestión en la ejecución del trámite de las notificaciones de los actos administrativos que debe efectuar la Entidad.</t>
  </si>
  <si>
    <t>Prestar los servicios profesionales como Contador Público para la preparación e implementación obligatoria de las Normas NICSP al Grupo de Gestión Financiera - Contabilidad, de conformidad con la Política Contable establecida por la Superintendencia del Subsidio Familiar y modificaciones a que haya lugar.</t>
  </si>
  <si>
    <t>Prestar los servicios de apoyo para realizar labores administrativas y logísticas requeridas a fin de contribuir en el cumplimiento a los procesos y procedimientos que se desarrollan en la Delegada para Estudios Especiales y la Evaluación de Proyectos.</t>
  </si>
  <si>
    <t>Recursos Nación -Funcionamiento</t>
  </si>
  <si>
    <t>Octubre</t>
  </si>
  <si>
    <t>12 meses</t>
  </si>
  <si>
    <t>Recursos Nación - Inversión</t>
  </si>
  <si>
    <t>86101705;80101603</t>
  </si>
  <si>
    <t>7 meses</t>
  </si>
  <si>
    <t>6 Meses</t>
  </si>
  <si>
    <t>Recursos Nación -Inversión</t>
  </si>
  <si>
    <t>80101604;80101500;80101507</t>
  </si>
  <si>
    <t xml:space="preserve">Enero </t>
  </si>
  <si>
    <t>Agosto</t>
  </si>
  <si>
    <r>
      <rPr>
        <b/>
        <sz val="11"/>
        <rFont val="Calibri"/>
        <family val="2"/>
      </rPr>
      <t xml:space="preserve">PI :IMPLEMENTACIÓN , SOSTENIBILIDAD Y GESTIÓN DE LAS TICS EN LA SSF BAJO EL MODELO DE ARQUITECTURA EMPRESARIAL (AE) NACIONAL. SUBPROYECTO: </t>
    </r>
    <r>
      <rPr>
        <sz val="11"/>
        <rFont val="Calibri"/>
        <family val="2"/>
      </rPr>
      <t xml:space="preserve">Fortalecer la infraestructura tecnológica. </t>
    </r>
    <r>
      <rPr>
        <b/>
        <sz val="11"/>
        <rFont val="Calibri"/>
        <family val="2"/>
      </rPr>
      <t>OBJETO:</t>
    </r>
    <r>
      <rPr>
        <sz val="11"/>
        <rFont val="Calibri"/>
        <family val="2"/>
      </rPr>
      <t xml:space="preserve"> Prestar los servicios profesionales de un Ingeniero de Sistemas para apoyar a la Oficina Tics en el soporte del Portal Corporativo, correo electrónico y herramientas de Colaboracion de la Superintendencia del Subsidio Familiar.</t>
    </r>
  </si>
  <si>
    <t>43232300;43231500;81112200;81111800</t>
  </si>
  <si>
    <r>
      <rPr>
        <b/>
        <sz val="11"/>
        <rFont val="Calibri"/>
        <family val="2"/>
      </rPr>
      <t>PI: MEJORAMIENTO EN LA CAPACIDAD DE GESTIÓN INSTITUCIONAL, PARA FORTALECER LA INSPECCIÓN, VIGILANCIA Y CONTROL DE LA SUPERINTENDENCIA DEL SUBSIDIO FAMILIAR. Actividad:</t>
    </r>
    <r>
      <rPr>
        <sz val="11"/>
        <rFont val="Calibri"/>
        <family val="2"/>
      </rPr>
      <t xml:space="preserve"> Realizar el mantenimiento y mejora del Sistema Integrado de Gestión para la Administeación, optimización, sensibilización y operación del mismo. </t>
    </r>
    <r>
      <rPr>
        <b/>
        <sz val="11"/>
        <rFont val="Calibri"/>
        <family val="2"/>
      </rPr>
      <t>Objeto:</t>
    </r>
    <r>
      <rPr>
        <sz val="11"/>
        <rFont val="Calibri"/>
        <family val="2"/>
      </rPr>
      <t xml:space="preserve"> Prestar los servicios profesionales a la Superintendencia del Subsidio Familiar como apoyo a la Oficina Asesora de Planeación en el acompañamiento, mantenimiento y fortalecimiento del Sistema de Gestión de Calidad y su articulación  con el Modelo Integrado deversión 2, así mismo asesorar y realizar seguimiento al cumplimiento de la Ley 1712 - Ley de Transparencia y Acceso a la Información Pública en permanente búsqueda del mejoramiento continuo, optimización de sus procesos, sensibilización, ue permita a la Entidad alcanzar altos niveles de satisfacción de sus partes interesadas.</t>
    </r>
  </si>
  <si>
    <r>
      <rPr>
        <b/>
        <sz val="11"/>
        <rFont val="Calibri"/>
        <family val="2"/>
      </rPr>
      <t>PI: MEJORAMIENTO EN LA CAPACIDAD DE GESTIÓN INSTITUCIONAL, PARA FORTALECER LA INSPECCIÓN, VIGILANCIA Y CONTROL DE LA SUPERINTENDENCIA DEL SUBSIDIO FAMILIAR. Actividad:</t>
    </r>
    <r>
      <rPr>
        <sz val="11"/>
        <rFont val="Calibri"/>
        <family val="2"/>
      </rPr>
      <t xml:space="preserve"> Mejoramiento, segumiento y evaluación del Modelo Integral de la SSF. </t>
    </r>
    <r>
      <rPr>
        <b/>
        <sz val="11"/>
        <rFont val="Calibri"/>
        <family val="2"/>
      </rPr>
      <t xml:space="preserve">Objeto: </t>
    </r>
    <r>
      <rPr>
        <sz val="11"/>
        <rFont val="Calibri"/>
        <family val="2"/>
      </rPr>
      <t xml:space="preserve"> Prestar los servcios profesionales a la Superintendencia de Subsidio Familiar enla Oficina Asesora de Planeación para el mejoramiento, seguimiento y evaluación del Modelo Integral Institucional apoyando el proceso de planeación estratégica dentro del direccionamiento estratégico de la Entidad.</t>
    </r>
  </si>
  <si>
    <t>Seléccion abreviada - Acuerdo Marco</t>
  </si>
  <si>
    <t>11 meses</t>
  </si>
  <si>
    <t>NA</t>
  </si>
  <si>
    <t>C. NECESIDADES ADICIONALES</t>
  </si>
  <si>
    <t>Posibles códigos UNSPSC</t>
  </si>
  <si>
    <r>
      <rPr>
        <b/>
        <sz val="11"/>
        <rFont val="Calibri"/>
        <family val="2"/>
      </rPr>
      <t xml:space="preserve">PI: IMPLEMENTACIÓN Y MEJORAMIENTO DEL SISTEMA INTEGRADO DE GESTIÓN DOCUMENTAL DE LA SSF. Actividad: </t>
    </r>
    <r>
      <rPr>
        <sz val="11"/>
        <rFont val="Calibri"/>
        <family val="2"/>
        <scheme val="minor"/>
      </rPr>
      <t xml:space="preserve">Sostenimiento de las soluciones de Gestión Documental. </t>
    </r>
    <r>
      <rPr>
        <b/>
        <sz val="11"/>
        <rFont val="Calibri"/>
        <family val="2"/>
      </rPr>
      <t xml:space="preserve">Objeto: </t>
    </r>
    <r>
      <rPr>
        <sz val="11"/>
        <rFont val="Calibri"/>
        <family val="2"/>
        <scheme val="minor"/>
      </rPr>
      <t xml:space="preserve">Contratar el sostenimiento de las soluciones de Gestión Documental </t>
    </r>
  </si>
  <si>
    <r>
      <rPr>
        <b/>
        <sz val="11"/>
        <rFont val="Calibri"/>
        <family val="2"/>
      </rPr>
      <t>PI: IMPLEMENTACIÓN Y MEJORAMIENTO DEL SISTEMA INTEGRADO DE GESTIÓN DOCUMENTAL DE LA SSF. Actividad:</t>
    </r>
    <r>
      <rPr>
        <sz val="11"/>
        <rFont val="Calibri"/>
        <family val="2"/>
        <scheme val="minor"/>
      </rPr>
      <t xml:space="preserve"> Soporte y sostenimiento de la Herramienta tecnológica ESIGNA. </t>
    </r>
    <r>
      <rPr>
        <b/>
        <sz val="11"/>
        <rFont val="Calibri"/>
        <family val="2"/>
      </rPr>
      <t>Objeto</t>
    </r>
    <r>
      <rPr>
        <sz val="11"/>
        <rFont val="Calibri"/>
        <family val="2"/>
        <scheme val="minor"/>
      </rPr>
      <t>: Contratar el Soporte y sostenimiento de la Herramienta tecnologica ESIGNA.</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</si>
  <si>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Diseñar, implementar y dar mantenimiento al Plan de gestión ambiental. </t>
    </r>
    <r>
      <rPr>
        <b/>
        <sz val="11"/>
        <rFont val="Calibri"/>
        <family val="2"/>
      </rPr>
      <t>Objeto:</t>
    </r>
    <r>
      <rPr>
        <sz val="11"/>
        <rFont val="Calibri"/>
        <family val="2"/>
        <scheme val="minor"/>
      </rPr>
      <t xml:space="preserve"> Apoyo a la implementación del Plan Institucional de Gestión Ambiental.</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</si>
  <si>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Diseñar, implementar y dar mantenimiento al Plan de gestión ambiental. </t>
    </r>
    <r>
      <rPr>
        <b/>
        <sz val="11"/>
        <rFont val="Calibri"/>
        <family val="2"/>
      </rPr>
      <t>Objeto:</t>
    </r>
    <r>
      <rPr>
        <sz val="11"/>
        <rFont val="Calibri"/>
        <family val="2"/>
        <scheme val="minor"/>
      </rPr>
      <t xml:space="preserve"> Contratar la prestación de servicios profesionales para la asesoría y gestión en la Coordinación del Grupo de Gestión Administrativa, con el fin de poner en marcha el Plan de acción de Gestión Ambiental en la Entidad, con fundamento en el Plan de Gestión Ambiental aprobado en la Entidad y sus modificaciones.</t>
    </r>
  </si>
  <si>
    <r>
      <rPr>
        <b/>
        <sz val="11"/>
        <rFont val="Calibri"/>
        <family val="2"/>
      </rPr>
      <t xml:space="preserve">PI - IMPLEMENTACIÓN Y MEJORAMIENTO DEL SISTEMA INTEGRADO DE GESTIÓN DOCUMENTAL DE LA SSF.  Actividad: </t>
    </r>
    <r>
      <rPr>
        <sz val="11"/>
        <rFont val="Calibri"/>
        <family val="2"/>
        <scheme val="minor"/>
      </rPr>
      <t xml:space="preserve">Soporte y sostenimiento de la Herramienta tecnológica ESIGNA. </t>
    </r>
    <r>
      <rPr>
        <b/>
        <sz val="11"/>
        <rFont val="Calibri"/>
        <family val="2"/>
      </rPr>
      <t>Objeto:</t>
    </r>
    <r>
      <rPr>
        <sz val="11"/>
        <rFont val="Calibri"/>
        <family val="2"/>
        <scheme val="minor"/>
      </rPr>
      <t xml:space="preserve"> Renovación, mantenimiento, Garantía y Asistencia con vigencia de (1) año de las licencias eSigna, de uso Corporativo, sobre la cual está implementado el Sistema de Trámites y Servicios (GTSS) de la Superintendencia del Subsidio Familiar.</t>
    </r>
  </si>
  <si>
    <r>
      <rPr>
        <b/>
        <sz val="11"/>
        <rFont val="Calibri"/>
        <family val="2"/>
      </rPr>
      <t>PI - IMPLEMENTACIÓN, SOSTENIBILIDAD Y GESTIÓN DE LAS TICS EN LA SUPERINTENDENCIA DEL SUBSIDIO FAMILIAR BAJO EL MODELO DE ARQUITECTURA EMPRESARIAL (AE), NACIONAL. Actividad:</t>
    </r>
    <r>
      <rPr>
        <sz val="11"/>
        <rFont val="Calibri"/>
        <family val="2"/>
        <scheme val="minor"/>
      </rPr>
      <t xml:space="preserve"> Fortalecer la infraestructura tecnológica. </t>
    </r>
    <r>
      <rPr>
        <b/>
        <sz val="11"/>
        <rFont val="Calibri"/>
        <family val="2"/>
      </rPr>
      <t>Objeto:</t>
    </r>
    <r>
      <rPr>
        <sz val="11"/>
        <rFont val="Calibri"/>
        <family val="2"/>
        <scheme val="minor"/>
      </rPr>
      <t xml:space="preserve"> Prestar el servicio de soporte y mantenimiento del sistema NEON - Aplicativo de almacén, Inventarios y Compras dela Superintendencia del Subsidio Familiar para el año 2018.</t>
    </r>
  </si>
  <si>
    <r>
      <rPr>
        <b/>
        <sz val="11"/>
        <rFont val="Calibri"/>
        <family val="2"/>
      </rPr>
      <t>PI - IMPLEMENTACIÓN, SOSTENIBILIDAD Y GESTIÓN DE LAS TICS EN LA SUPERINTENDENCIA DEL SUBSIDIO FAMILIAR BAJO EL MODELO DE ARQUITECTURA EMPRESARIAL (AE), NACIONAL. Actividad:</t>
    </r>
    <r>
      <rPr>
        <sz val="11"/>
        <rFont val="Calibri"/>
        <family val="2"/>
        <scheme val="minor"/>
      </rPr>
      <t xml:space="preserve"> Sostener  y  actualizar los  componentes  del sistema  Integrado  del Subsidio Familiar. </t>
    </r>
    <r>
      <rPr>
        <b/>
        <sz val="11"/>
        <rFont val="Calibri"/>
        <family val="2"/>
      </rPr>
      <t>Objeto:</t>
    </r>
    <r>
      <rPr>
        <sz val="11"/>
        <rFont val="Calibri"/>
        <family val="2"/>
        <scheme val="minor"/>
      </rPr>
      <t xml:space="preserve"> Prestar los servicios de Soporte, mantenimiento SICOF-ERP, parametrización, capacitación y acompañamiento para sistema de información SICOF-ERP bajo NICSP.</t>
    </r>
  </si>
  <si>
    <r>
      <rPr>
        <b/>
        <sz val="11"/>
        <rFont val="Calibri"/>
        <family val="2"/>
      </rPr>
      <t>PI - MPLEMENTACIÓN, SOSTENIBILIDAD Y GESTIÓN DE LAS TICS EN LA SUPERINTENDENCIA DEL SUBSIDIO FAMILIAR BAJO EL MODELO DE ARQUITECTURA EMPRESARIAL (AE), NACIONAL. Actividad:</t>
    </r>
    <r>
      <rPr>
        <sz val="11"/>
        <rFont val="Calibri"/>
        <family val="2"/>
        <scheme val="minor"/>
      </rPr>
      <t xml:space="preserve"> Fortalecer la infraestructura tecnológica. </t>
    </r>
    <r>
      <rPr>
        <b/>
        <sz val="11"/>
        <rFont val="Calibri"/>
        <family val="2"/>
      </rPr>
      <t>Objeto:</t>
    </r>
    <r>
      <rPr>
        <sz val="11"/>
        <rFont val="Calibri"/>
        <family val="2"/>
        <scheme val="minor"/>
      </rPr>
      <t xml:space="preserve"> Renovar el licenciamiento del software ISOLUCION de la Superintendencia del Subsidio Familiar y contratar el servicio de actualización, soporte y mantenimiento del aplicativo.</t>
    </r>
  </si>
  <si>
    <r>
      <rPr>
        <b/>
        <sz val="11"/>
        <rFont val="Calibri"/>
        <family val="2"/>
      </rPr>
      <t>PI - IMPLEMENTACIÓN, SOSTENIBILIDAD Y GESTIÓN DE LAS TICS EN LA SUPERINTENDENCIA DEL SUBSIDIO FAMILIAR BAJO EL MODELO DE ARQUITECTURA EMPRESARIAL (AE), NACIONAL. Actividad:</t>
    </r>
    <r>
      <rPr>
        <sz val="11"/>
        <rFont val="Calibri"/>
        <family val="2"/>
      </rPr>
      <t xml:space="preserve"> Implementar metodologías, procesos e instrumentos de auditoría de TIC como soporte a la función de IVC de la Superintendencia del Subsidio Familiar.</t>
    </r>
    <r>
      <rPr>
        <b/>
        <sz val="11"/>
        <rFont val="Calibri"/>
        <family val="2"/>
      </rPr>
      <t xml:space="preserve"> </t>
    </r>
    <r>
      <rPr>
        <sz val="11"/>
        <rFont val="Calibri"/>
        <family val="2"/>
        <scheme val="minor"/>
      </rPr>
      <t xml:space="preserve"> </t>
    </r>
    <r>
      <rPr>
        <b/>
        <sz val="11"/>
        <rFont val="Calibri"/>
        <family val="2"/>
      </rPr>
      <t>Objeto:</t>
    </r>
    <r>
      <rPr>
        <sz val="11"/>
        <rFont val="Calibri"/>
        <family val="2"/>
        <scheme val="minor"/>
      </rPr>
      <t xml:space="preserve"> Contratar la  ampliación de controles de ISO:27001, correspondiente a la Cuarta Fase del Plan de Gestión de Seguridad de la Información (PGSI), con la implementación, revisión y mejora continua de los existentes, para el fortalecimiento de la Arquitectura Empresarial de la SSF.</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</si>
  <si>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Implementar metodologías, procesos e instrumentos de auditoría de TIC como soporte a la función de IVC de la Superintendencia del Subsidio Familiar.  </t>
    </r>
    <r>
      <rPr>
        <b/>
        <sz val="11"/>
        <rFont val="Calibri"/>
        <family val="2"/>
      </rPr>
      <t xml:space="preserve">Objeto: </t>
    </r>
    <r>
      <rPr>
        <sz val="11"/>
        <rFont val="Calibri"/>
        <family val="2"/>
        <scheme val="minor"/>
      </rPr>
      <t xml:space="preserve">Realizar Auditoria tecnológica. </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</si>
  <si>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Fortalecer la infraestructura tecnológica. </t>
    </r>
    <r>
      <rPr>
        <b/>
        <sz val="11"/>
        <rFont val="Calibri"/>
        <family val="2"/>
      </rPr>
      <t xml:space="preserve">OBJETO: </t>
    </r>
    <r>
      <rPr>
        <sz val="11"/>
        <rFont val="Calibri"/>
        <family val="2"/>
        <scheme val="minor"/>
      </rPr>
      <t>Aquisición Sistema de Seguridad Perimetral ( Servicio de Seguridad Informatica y equipo FIREWALL).</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</si>
  <si>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Fortalecer la infraestructura tecnológica. </t>
    </r>
    <r>
      <rPr>
        <b/>
        <sz val="11"/>
        <rFont val="Calibri"/>
        <family val="2"/>
      </rPr>
      <t>OBJETO:</t>
    </r>
    <r>
      <rPr>
        <sz val="11"/>
        <rFont val="Calibri"/>
        <family val="2"/>
        <scheme val="minor"/>
      </rPr>
      <t xml:space="preserve"> Soporte y Mantenimiento del Sistema de Telefonía UNIFY.</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</si>
  <si>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Fortalecer la infraestructura tecnológica. </t>
    </r>
    <r>
      <rPr>
        <b/>
        <sz val="11"/>
        <rFont val="Calibri"/>
        <family val="2"/>
      </rPr>
      <t>OBJETO:</t>
    </r>
    <r>
      <rPr>
        <sz val="11"/>
        <rFont val="Calibri"/>
        <family val="2"/>
        <scheme val="minor"/>
      </rPr>
      <t xml:space="preserve"> Actualización licencia ORACLE .</t>
    </r>
  </si>
  <si>
    <r>
      <rPr>
        <b/>
        <sz val="11"/>
        <rFont val="Calibri"/>
        <family val="2"/>
      </rPr>
      <t>PI - IMPLEMENTACIÓN, SOSTENIBILIDAD Y GESTIÓN DE LAS TICS EN LA SUPERINTENDENCIA DEL SUBSIDIO FAMILIAR BAJO EL MODELO DE ARQUITECTURA EMPRESARIAL (AE), NACIONAL. Actividad:</t>
    </r>
    <r>
      <rPr>
        <sz val="11"/>
        <rFont val="Calibri"/>
        <family val="2"/>
        <scheme val="minor"/>
      </rPr>
      <t xml:space="preserve"> Fortalecer  la infraestructura tecnológica. </t>
    </r>
    <r>
      <rPr>
        <b/>
        <sz val="11"/>
        <rFont val="Calibri"/>
        <family val="2"/>
      </rPr>
      <t>Objeto:</t>
    </r>
    <r>
      <rPr>
        <sz val="11"/>
        <rFont val="Calibri"/>
        <family val="2"/>
        <scheme val="minor"/>
      </rPr>
      <t xml:space="preserve"> Contratar la renovación, actualización y adquisición del licenciamiento corporativo del software antivirus de la Superintendencia del Subsidio Familiar.</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</si>
  <si>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Diseñar e Implementar procesos de gobernabilidad de las TIC. </t>
    </r>
    <r>
      <rPr>
        <b/>
        <sz val="11"/>
        <rFont val="Calibri"/>
        <family val="2"/>
      </rPr>
      <t>Objeto:</t>
    </r>
    <r>
      <rPr>
        <sz val="11"/>
        <rFont val="Calibri"/>
        <family val="2"/>
        <scheme val="minor"/>
      </rPr>
      <t xml:space="preserve"> Contratar la Primera Fase  (planeación) de la Migración del direccionamiento IPv4 a IPv6 ( obligatorio Res.2710  3 de 2017) identificacion de cada equipo tecnológico a nivel mundial,</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</si>
  <si>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Diseñar e Implementar procesos de gobernabilidad de las TIC. </t>
    </r>
    <r>
      <rPr>
        <b/>
        <sz val="11"/>
        <rFont val="Calibri"/>
        <family val="2"/>
      </rPr>
      <t>Objeto:</t>
    </r>
    <r>
      <rPr>
        <sz val="11"/>
        <rFont val="Calibri"/>
        <family val="2"/>
        <scheme val="minor"/>
      </rPr>
      <t xml:space="preserve"> Servicios profesionales de un ingeniero de sistemas para apoyar el Gobierno de TI, en cumplimiento del Marco de Referencia de Arquitectura Empresarial  dispuesto por MINTIC, para la gestión de TI de la SSF, así como liderar la implementación del Modelo de Seguridad y Privacidad de la Información  y liderar el acompañamiento a la SSF en el  proceso de transición de IPv6 de la Entidad.</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</si>
  <si>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Fortalecer la infraestructura tecnológica. </t>
    </r>
    <r>
      <rPr>
        <b/>
        <sz val="11"/>
        <rFont val="Calibri"/>
        <family val="2"/>
      </rPr>
      <t>Objeto:</t>
    </r>
    <r>
      <rPr>
        <sz val="11"/>
        <rFont val="Calibri"/>
        <family val="2"/>
        <scheme val="minor"/>
      </rPr>
      <t xml:space="preserve"> Prestar el servicio de soporte  premier de Microsoft, para la infraestructura tecnológica de la Superintendencia del Subsidio Familiar.</t>
    </r>
  </si>
  <si>
    <r>
      <rPr>
        <b/>
        <sz val="11"/>
        <rFont val="Calibri"/>
        <family val="2"/>
      </rPr>
      <t xml:space="preserve">PI :IMPLEMENTACIÓN , SOSTENIBILIDAD Y GESTIÓN DE LAS TICS EN LA SSF BAJO EL MODELO DE ARQUITECTURA EMPRESARIAL (AE) NACIONAL. SUBPROYECTO: </t>
    </r>
    <r>
      <rPr>
        <sz val="11"/>
        <rFont val="Calibri"/>
        <family val="2"/>
      </rPr>
      <t xml:space="preserve">Fortalecer la infraestructura tecnológica. </t>
    </r>
    <r>
      <rPr>
        <b/>
        <sz val="11"/>
        <rFont val="Calibri"/>
        <family val="2"/>
      </rPr>
      <t>OBJETO:</t>
    </r>
    <r>
      <rPr>
        <sz val="11"/>
        <rFont val="Calibri"/>
        <family val="2"/>
      </rPr>
      <t xml:space="preserve"> Renovar licenciamiento  y soporte correo electrónico Microsoft365.</t>
    </r>
  </si>
  <si>
    <r>
      <rPr>
        <b/>
        <sz val="11"/>
        <rFont val="Calibri"/>
        <family val="2"/>
      </rPr>
      <t xml:space="preserve">PI :IMPLEMENTACIÓN , SOSTENIBILIDAD Y GESTIÓN DE LAS TICS EN LA SSF BAJO EL MODELO DE ARQUITECTURA EMPRESARIAL (AE) NACIONAL. SUBPROYECTO: </t>
    </r>
    <r>
      <rPr>
        <sz val="11"/>
        <rFont val="Calibri"/>
        <family val="2"/>
        <scheme val="minor"/>
      </rPr>
      <t xml:space="preserve">Fortalecer la infraestructura tecnológica. </t>
    </r>
    <r>
      <rPr>
        <b/>
        <sz val="11"/>
        <rFont val="Calibri"/>
        <family val="2"/>
      </rPr>
      <t>OBJETO:</t>
    </r>
    <r>
      <rPr>
        <sz val="11"/>
        <rFont val="Calibri"/>
        <family val="2"/>
        <scheme val="minor"/>
      </rPr>
      <t xml:space="preserve"> Contratar el servicio de soporte tecnico y mantenimiento preventivo y/o correctivo en su infraestructura tecnológica para los Kioscos interactivos de atención al ciudadano, incluyendo repuestos ubicados en 5 (cinco) cajas de compensación Familiar.</t>
    </r>
  </si>
  <si>
    <r>
      <rPr>
        <b/>
        <sz val="11"/>
        <rFont val="Calibri"/>
        <family val="2"/>
      </rPr>
      <t>PI :IMPLEMENTACIÓN , SOSTENIBILIDAD Y GESTIÓN DE LAS TICS EN LA SSF BAJO EL MODELO DE ARQUITECTURA EMPRESARIAL (AE) NACIONAL. SUBPROYECTO:</t>
    </r>
    <r>
      <rPr>
        <sz val="11"/>
        <rFont val="Calibri"/>
        <family val="2"/>
        <scheme val="minor"/>
      </rPr>
      <t xml:space="preserve"> Sostener y actualizar los componentes del sistema Integrado del Subsidio Familiar. </t>
    </r>
    <r>
      <rPr>
        <b/>
        <sz val="11"/>
        <rFont val="Calibri"/>
        <family val="2"/>
      </rPr>
      <t>OBJETO:</t>
    </r>
    <r>
      <rPr>
        <sz val="11"/>
        <rFont val="Calibri"/>
        <family val="2"/>
        <scheme val="minor"/>
      </rPr>
      <t xml:space="preserve"> Renovar el  soporte y mantenimiento Portal Corporativo. Licenciamineto de IBM</t>
    </r>
  </si>
  <si>
    <r>
      <rPr>
        <b/>
        <sz val="11"/>
        <rFont val="Calibri"/>
        <family val="2"/>
      </rPr>
      <t xml:space="preserve">PI :IMPLEMENTACIÓN , SOSTENIBILIDAD Y GESTIÓN DE LAS TICS EN LA SSF BAJO EL MODELO DE ARQUITECTURA EMPRESARIAL (AE) NACIONAL. SUBPROYECTO: </t>
    </r>
    <r>
      <rPr>
        <sz val="11"/>
        <rFont val="Calibri"/>
        <family val="2"/>
        <scheme val="minor"/>
      </rPr>
      <t xml:space="preserve">Fortalecer la infraestructura tecnológica. </t>
    </r>
    <r>
      <rPr>
        <b/>
        <sz val="11"/>
        <rFont val="Calibri"/>
        <family val="2"/>
      </rPr>
      <t>OBJETO:</t>
    </r>
    <r>
      <rPr>
        <sz val="11"/>
        <rFont val="Calibri"/>
        <family val="2"/>
        <scheme val="minor"/>
      </rPr>
      <t xml:space="preserve"> Adquirir equipos de computo</t>
    </r>
  </si>
  <si>
    <r>
      <rPr>
        <b/>
        <sz val="11"/>
        <rFont val="Calibri"/>
        <family val="2"/>
      </rPr>
      <t xml:space="preserve">PI :IMPLEMENTACIÓN , SOSTENIBILIDAD Y GESTIÓN DE LAS TICS EN LA SSF BAJO EL MODELO DE ARQUITECTURA EMPRESARIAL (AE) NACIONAL. Actividad: </t>
    </r>
    <r>
      <rPr>
        <sz val="11"/>
        <rFont val="Calibri"/>
        <family val="2"/>
        <scheme val="minor"/>
      </rPr>
      <t xml:space="preserve">Fortalecer la infraestructura tecnológica. </t>
    </r>
    <r>
      <rPr>
        <b/>
        <sz val="11"/>
        <rFont val="Calibri"/>
        <family val="2"/>
      </rPr>
      <t xml:space="preserve">OBJETO: </t>
    </r>
    <r>
      <rPr>
        <sz val="11"/>
        <rFont val="Calibri"/>
        <family val="2"/>
        <scheme val="minor"/>
      </rPr>
      <t>Adquirir  terminales telefónicas</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</si>
  <si>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Fortalecer la infraestructura tecnológica. </t>
    </r>
    <r>
      <rPr>
        <b/>
        <sz val="11"/>
        <rFont val="Calibri"/>
        <family val="2"/>
      </rPr>
      <t>OBJETO:</t>
    </r>
    <r>
      <rPr>
        <sz val="11"/>
        <rFont val="Calibri"/>
        <family val="2"/>
        <scheme val="minor"/>
      </rPr>
      <t xml:space="preserve"> Contratar el servicio de mantenimiento preventivo, correctivo y renovación de los servicios de soporte para repuestos de la infraestructura central de computo de hardware HP, de la SSF.</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</si>
  <si>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Sostener y actualizar los componentes del sistema Integrado del Subsidio Familiar. </t>
    </r>
    <r>
      <rPr>
        <b/>
        <sz val="11"/>
        <rFont val="Calibri"/>
        <family val="2"/>
      </rPr>
      <t xml:space="preserve">OBJETO: </t>
    </r>
    <r>
      <rPr>
        <sz val="11"/>
        <rFont val="Calibri"/>
        <family val="2"/>
        <scheme val="minor"/>
      </rPr>
      <t xml:space="preserve">Contratar los  servicios profesionales de un ingeniero  en el rol de Arquitecto de Sistemas de Información y aplicaciones para apoyar a la oficina de TIC en el diseño y ejecución de aplicaciones informáticas y sistemas de información de la Superintendencia de Subsidio Familiar   </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</si>
  <si>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Fortalecer la infraestructura tecnológica. </t>
    </r>
    <r>
      <rPr>
        <b/>
        <sz val="11"/>
        <rFont val="Calibri"/>
        <family val="2"/>
      </rPr>
      <t>Objeto:</t>
    </r>
    <r>
      <rPr>
        <sz val="11"/>
        <rFont val="Calibri"/>
        <family val="2"/>
        <scheme val="minor"/>
      </rPr>
      <t xml:space="preserve"> Prestar el servicio de soporte, actualización y mantenimiento correctivo incluyendo repuestos de la Solucion del Sistema de Control de Acceso, Visitantes y Captura de Eventos de la Superintendencia del Subsidio Familiar.</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</si>
  <si>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Sostener y actualizar los componentes del sistema Integrado del Subsidio Familiar. </t>
    </r>
    <r>
      <rPr>
        <b/>
        <sz val="11"/>
        <rFont val="Calibri"/>
        <family val="2"/>
      </rPr>
      <t>OBJETO:</t>
    </r>
    <r>
      <rPr>
        <sz val="11"/>
        <rFont val="Calibri"/>
        <family val="2"/>
        <scheme val="minor"/>
      </rPr>
      <t xml:space="preserve"> Servicios profesionales de Soporte </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</si>
  <si>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Optimizar la gestión de los datos. </t>
    </r>
    <r>
      <rPr>
        <b/>
        <sz val="11"/>
        <rFont val="Calibri"/>
        <family val="2"/>
      </rPr>
      <t>Objeto:</t>
    </r>
    <r>
      <rPr>
        <sz val="11"/>
        <rFont val="Calibri"/>
        <family val="2"/>
        <scheme val="minor"/>
      </rPr>
      <t xml:space="preserve"> Adquirir el soporte de la solución de Inteligencia de Negocios (BI), desarrollada e implementada para la Superintendencia del Subsidio Familiar, bajo la herramienta MICROSTRATEGY bajo la modalidad de bolsa de horas de soporte y desarrollo.</t>
    </r>
  </si>
  <si>
    <r>
      <rPr>
        <b/>
        <sz val="11"/>
        <rFont val="Calibri"/>
        <family val="2"/>
      </rPr>
      <t xml:space="preserve">PI :IMPLEMENTACIÓN , SOSTENIBILIDAD Y GESTIÓN DE LAS TICS EN LA SSF BAJO EL MODELO DE ARQUITECTURA EMPRESARIAL (AE) NACIONAL. Actividad: </t>
    </r>
    <r>
      <rPr>
        <sz val="11"/>
        <rFont val="Calibri"/>
        <family val="2"/>
        <scheme val="minor"/>
      </rPr>
      <t xml:space="preserve"> Diseñar, desarrollar e implementar nuevos módulos del sistema Integrado del Subsidio Familiar. </t>
    </r>
    <r>
      <rPr>
        <b/>
        <sz val="11"/>
        <rFont val="Calibri"/>
        <family val="2"/>
      </rPr>
      <t>OBJETO:</t>
    </r>
    <r>
      <rPr>
        <sz val="11"/>
        <rFont val="Calibri"/>
        <family val="2"/>
        <scheme val="minor"/>
      </rPr>
      <t xml:space="preserve"> Desarrollar un proyecto XBRL. Revisar y ajustar las taxonomías XBRL; publicar las taxonomías; para el sistema Sirevac.</t>
    </r>
  </si>
  <si>
    <r>
      <rPr>
        <b/>
        <sz val="11"/>
        <rFont val="Calibri"/>
        <family val="2"/>
      </rPr>
      <t xml:space="preserve">PI :IMPLEMENTACIÓN , SOSTENIBILIDAD Y GESTIÓN DE LAS TICS EN LA SSF BAJO EL MODELO DE ARQUITECTURA EMPRESARIAL (AE) NACIONAL. SUBPROYECTO: </t>
    </r>
    <r>
      <rPr>
        <sz val="11"/>
        <rFont val="Calibri"/>
        <family val="2"/>
        <scheme val="minor"/>
      </rPr>
      <t xml:space="preserve"> Sostener y actualizar los componentes del Sistema Integrado del Subsidio Familiar. </t>
    </r>
    <r>
      <rPr>
        <b/>
        <sz val="11"/>
        <rFont val="Calibri"/>
        <family val="2"/>
      </rPr>
      <t>OBJETO:</t>
    </r>
    <r>
      <rPr>
        <sz val="11"/>
        <rFont val="Calibri"/>
        <family val="2"/>
        <scheme val="minor"/>
      </rPr>
      <t xml:space="preserve"> Prestar los servicios de apoyo a la gestión para atender y solucionar los requerimientos de primer nivel, para asegurar la adecuada operación y soporte del sistema SIREVAC/SIGER de la Superintendencia del Subsidio Familiar.</t>
    </r>
  </si>
  <si>
    <r>
      <rPr>
        <b/>
        <sz val="11"/>
        <rFont val="Calibri"/>
        <family val="2"/>
      </rPr>
      <t xml:space="preserve">PI :IMPLEMENTACIÓN , SOSTENIBILIDAD Y GESTIÓN DE LAS TICS EN LA SSF BAJO EL MODELO DE ARQUITECTURA EMPRESARIAL (AE) NACIONAL. Actividad: </t>
    </r>
    <r>
      <rPr>
        <sz val="11"/>
        <rFont val="Calibri"/>
        <family val="2"/>
        <scheme val="minor"/>
      </rPr>
      <t xml:space="preserve"> Sostener y actualizar los componentes del Sistema Integrado del Subsidio Familiar. </t>
    </r>
    <r>
      <rPr>
        <b/>
        <sz val="11"/>
        <rFont val="Calibri"/>
        <family val="2"/>
      </rPr>
      <t>OBJETO:</t>
    </r>
    <r>
      <rPr>
        <sz val="11"/>
        <rFont val="Calibri"/>
        <family val="2"/>
        <scheme val="minor"/>
      </rPr>
      <t xml:space="preserve"> Prestar los servicios de apoyo a la gestión de primer nivel para la atención a usuarios y garantizar los niveles de servicio en el soporte y mantenimiento del Sistema SIREVAC/SIGER de la Superintendencia del Subsidio Familiar.</t>
    </r>
  </si>
  <si>
    <r>
      <rPr>
        <b/>
        <sz val="11"/>
        <rFont val="Calibri"/>
        <family val="2"/>
      </rPr>
      <t>PI :IMPLEMENTACIÓN , SOSTENIBILIDAD Y GESTIÓN DE LAS TICS EN LA SSF BAJO EL MODELO DE ARQUITECTURA EMPRESARIAL (AE) NACIONAL. SUBPROYECTO:</t>
    </r>
    <r>
      <rPr>
        <sz val="11"/>
        <rFont val="Calibri"/>
        <family val="2"/>
        <scheme val="minor"/>
      </rPr>
      <t xml:space="preserve"> Sostener y actualizar los componentes del Sistema Integrado del Subsidio Familiar.  </t>
    </r>
    <r>
      <rPr>
        <b/>
        <sz val="11"/>
        <rFont val="Calibri"/>
        <family val="2"/>
      </rPr>
      <t xml:space="preserve">OBJETO: </t>
    </r>
    <r>
      <rPr>
        <sz val="11"/>
        <rFont val="Calibri"/>
        <family val="2"/>
        <scheme val="minor"/>
      </rPr>
      <t>Prestar los servicios profesionales a la SSF en el mantenimiento, actualización, desarrollo y soporte del software SIREVAC de la Superintendencia del Subsidio Familiar y los demás que se requieran en la Entidad.</t>
    </r>
  </si>
  <si>
    <r>
      <rPr>
        <b/>
        <sz val="11"/>
        <rFont val="Calibri"/>
        <family val="2"/>
      </rPr>
      <t>PI :IMPLEMENTACIÓN , SOSTENIBILIDAD Y GESTIÓN DE LAS TICS EN LA SSF BAJO EL MODELO DE ARQUITECTURA EMPRESARIAL (AE) NACIONAL. Actividad</t>
    </r>
    <r>
      <rPr>
        <sz val="11"/>
        <rFont val="Calibri"/>
        <family val="2"/>
        <scheme val="minor"/>
      </rPr>
      <t xml:space="preserve">: Diseñar, desarrollar e implementar nuevos módulos del sistema Integrado del Subsidio Familiar. </t>
    </r>
    <r>
      <rPr>
        <b/>
        <sz val="11"/>
        <rFont val="Calibri"/>
        <family val="2"/>
      </rPr>
      <t>Objeto</t>
    </r>
    <r>
      <rPr>
        <sz val="11"/>
        <rFont val="Calibri"/>
        <family val="2"/>
        <scheme val="minor"/>
      </rPr>
      <t xml:space="preserve">: Contratar el servicio de soporte, mantenimiento, optimización y mejoramiento a los procedimientos implementados en el sistema - GTSS, construido sobre la plataforma Esigna, mediante la modalidad de bolsa de horas.
</t>
    </r>
  </si>
  <si>
    <r>
      <rPr>
        <b/>
        <sz val="11"/>
        <rFont val="Calibri"/>
        <family val="2"/>
      </rPr>
      <t>PI - FORTALECIMIENTO Y ACTUALIZACIÓN DE MECANISMOS DE ATENCIÓN PARA MEJORAR LA CALIDAD Y EFICIENCIA EN LA PRESTACIÓN DEL SERVICIO AL USURIO NACIONAL. Actividad:</t>
    </r>
    <r>
      <rPr>
        <sz val="11"/>
        <rFont val="Calibri"/>
        <family val="2"/>
        <scheme val="minor"/>
      </rPr>
      <t xml:space="preserve"> Apoyar a la Superintendencia del Subsidio Familiar para el manejo y uso adecuado de los buzones virtuales instalados en las Cajas de Compensación Familiar. </t>
    </r>
    <r>
      <rPr>
        <b/>
        <sz val="11"/>
        <rFont val="Calibri"/>
        <family val="2"/>
      </rPr>
      <t>Objeto:</t>
    </r>
    <r>
      <rPr>
        <sz val="11"/>
        <rFont val="Calibri"/>
        <family val="2"/>
        <scheme val="minor"/>
      </rPr>
      <t xml:space="preserve"> Prestar los servicios de apoyo a la Superintendencia del Subsidio Familiar para el manejo y uso adecuado del Buzón Virtual instalado en la ciudad de Cúcuta – Norte de Santander.</t>
    </r>
  </si>
  <si>
    <r>
      <rPr>
        <b/>
        <sz val="11"/>
        <rFont val="Calibri"/>
        <family val="2"/>
      </rPr>
      <t>PI - FORTALECIMIENTO Y ACTUALIZACIÓN DE MECANISMOS DE ATENCIÓN PARA MEJORAR LA CALIDAD Y EFICIENCIA EN LA PRESTACIÓN DEL SERVICIO AL USURIO NACIONAL. Actividad:</t>
    </r>
    <r>
      <rPr>
        <sz val="11"/>
        <rFont val="Calibri"/>
        <family val="2"/>
        <scheme val="minor"/>
      </rPr>
      <t xml:space="preserve"> Apoyar a la Superintendencia del Subsidio Familiar para el manejo y uso adecuado de los buzones virtuales instalados en las Cajas de Compensación Familiar.</t>
    </r>
    <r>
      <rPr>
        <b/>
        <sz val="11"/>
        <rFont val="Calibri"/>
        <family val="2"/>
      </rPr>
      <t xml:space="preserve"> Objeto:</t>
    </r>
    <r>
      <rPr>
        <sz val="11"/>
        <rFont val="Calibri"/>
        <family val="2"/>
        <scheme val="minor"/>
      </rPr>
      <t xml:space="preserve"> Apoyar la Superintendencia del Subsidio Familiar para el manejo y uso adecuado de los buzones virtuales instalados en Bogotá, D.C.</t>
    </r>
  </si>
  <si>
    <r>
      <rPr>
        <b/>
        <sz val="11"/>
        <rFont val="Calibri"/>
        <family val="2"/>
      </rPr>
      <t>PI - FORTALECIMIENTO Y ACTUALIZACIÓN DE MECANISMOS DE ATENCIÓN PARA MEJORAR LA CALIDAD Y EFICIENCIA EN LA PRESTACIÓN DEL SERVICIO AL USURIO NACIONAL. Actividad:</t>
    </r>
    <r>
      <rPr>
        <sz val="11"/>
        <rFont val="Calibri"/>
        <family val="2"/>
        <scheme val="minor"/>
      </rPr>
      <t xml:space="preserve"> Apoyar a la Superintendencia del Subsidio Familiar para el manejo y uso adecuado de los buzones virtuales instalados en las Cajas de Compensación Familiar. </t>
    </r>
    <r>
      <rPr>
        <b/>
        <sz val="11"/>
        <rFont val="Calibri"/>
        <family val="2"/>
      </rPr>
      <t xml:space="preserve">Objeto: </t>
    </r>
    <r>
      <rPr>
        <sz val="11"/>
        <rFont val="Calibri"/>
        <family val="2"/>
        <scheme val="minor"/>
      </rPr>
      <t>Apoyar a la Superintendencia del Subsidio Familiar para el manejo y uso adecuado de los buzones virtuales instalados en Medellín Antioquia.</t>
    </r>
  </si>
  <si>
    <r>
      <rPr>
        <b/>
        <sz val="11"/>
        <rFont val="Calibri"/>
        <family val="2"/>
      </rPr>
      <t>PI - FORTALECIMIENTO Y ACTUALIZACIÓN DE MECANISMOS DE ATENCIÓN PARA MEJORAR LA CALIDAD Y EFICIENCIA EN LA PRESTACIÓN DEL SERVICIO AL USURIO NACIONAL. Actividad:</t>
    </r>
    <r>
      <rPr>
        <sz val="11"/>
        <rFont val="Calibri"/>
        <family val="2"/>
        <scheme val="minor"/>
      </rPr>
      <t xml:space="preserve"> Apoyar a la Superintendencia del Subsidio Familiar para el manejo y uso adecuado de los buzones virtuales instalados en las Cajas de Compensación Familiar. </t>
    </r>
    <r>
      <rPr>
        <b/>
        <sz val="11"/>
        <rFont val="Calibri"/>
        <family val="2"/>
      </rPr>
      <t>Objeto:</t>
    </r>
    <r>
      <rPr>
        <sz val="11"/>
        <rFont val="Calibri"/>
        <family val="2"/>
        <scheme val="minor"/>
      </rPr>
      <t xml:space="preserve"> Apoyar a la Superintendencia del Subsidio Familiar para el manejo y uso adecuado de los buzones virtuales instalados en Pasto - Nariño.</t>
    </r>
  </si>
  <si>
    <r>
      <rPr>
        <b/>
        <sz val="11"/>
        <rFont val="Calibri"/>
        <family val="2"/>
      </rPr>
      <t>PI - FORTALECIMIENTO Y ACTUALIZACIÓN DE MECANISMOS DE ATENCIÓN PARA MEJORAR LA CALIDAD Y EFICIENCIA EN LA PRESTACIÓN DEL SERVICIO AL USURIO NACIONAL. Actividad:</t>
    </r>
    <r>
      <rPr>
        <sz val="11"/>
        <rFont val="Calibri"/>
        <family val="2"/>
        <scheme val="minor"/>
      </rPr>
      <t xml:space="preserve">  Apoyar a la Superintendencia del Subsidio Familiar para el manejo y uso adecuado de los buzones virtuales instalados en las Cajas de Compensación Familiar.</t>
    </r>
    <r>
      <rPr>
        <b/>
        <sz val="11"/>
        <rFont val="Calibri"/>
        <family val="2"/>
      </rPr>
      <t xml:space="preserve"> Objeto:</t>
    </r>
    <r>
      <rPr>
        <sz val="11"/>
        <rFont val="Calibri"/>
        <family val="2"/>
        <scheme val="minor"/>
      </rPr>
      <t xml:space="preserve"> Apoyar a la Superintendencia del Subsidio Familiar para el manejo y uso adecuado de los buzones virtuales instalados en Barranquilla - Atlántico.</t>
    </r>
  </si>
  <si>
    <r>
      <rPr>
        <b/>
        <sz val="11"/>
        <rFont val="Calibri"/>
        <family val="2"/>
      </rPr>
      <t>PI - FORTALECIMIENTO Y ACTUALIZACIÓN DE MECANISMOS DE ATENCIÓN PARA MEJORAR LA CALIDAD Y EFICIENCIA EN LA PRESTACIÓN DEL SERVICIO AL USURIO NACIONAL. Actividad:</t>
    </r>
    <r>
      <rPr>
        <sz val="11"/>
        <rFont val="Calibri"/>
        <family val="2"/>
        <scheme val="minor"/>
      </rPr>
      <t xml:space="preserve"> Mejorar y Fortalecer la calidad de accesibilidad a los canales de atención masiva de PQRS para beneficiar la población. </t>
    </r>
    <r>
      <rPr>
        <b/>
        <sz val="11"/>
        <rFont val="Calibri"/>
        <family val="2"/>
      </rPr>
      <t>Objeto</t>
    </r>
    <r>
      <rPr>
        <sz val="11"/>
        <rFont val="Calibri"/>
        <family val="2"/>
        <scheme val="minor"/>
      </rPr>
      <t>:  Mejorar y Fortalecer la calidad de accesibilidad a los canales de atención masiva de PQRS para beneficiar la población.</t>
    </r>
  </si>
  <si>
    <r>
      <rPr>
        <b/>
        <sz val="11"/>
        <rFont val="Calibri"/>
        <family val="2"/>
      </rPr>
      <t>PI: MEJORAMIENTO EN LA CAPACIDAD DE GESTIÓN INSTITUCIONAL, PARA FORTALECER LA INSPECCIÓN, VIGILANCIA Y CONTROL DE LA SUPERINTENDENCIA DEL SUBSIDIO FAMILIAR. Actividad 1:</t>
    </r>
    <r>
      <rPr>
        <sz val="11"/>
        <rFont val="Calibri"/>
        <family val="2"/>
        <scheme val="minor"/>
      </rPr>
      <t xml:space="preserve"> Apoyo Técnico a la SSF en la elaboración y actualización de documentos de apoyo: guías, planes, manuales, mapas de riesgos, y/o cartillas que oriente la labor de las dependencias. </t>
    </r>
    <r>
      <rPr>
        <b/>
        <sz val="11"/>
        <rFont val="Calibri"/>
        <family val="2"/>
      </rPr>
      <t>Actividad 2:</t>
    </r>
    <r>
      <rPr>
        <sz val="11"/>
        <rFont val="Calibri"/>
        <family val="2"/>
        <scheme val="minor"/>
      </rPr>
      <t xml:space="preserve"> Construir estrategias e implementar herramientas y mecanismos que garanticen la participación ciudadana y la posiilidad de vigilar la gestión pública de la Entidadad. </t>
    </r>
    <r>
      <rPr>
        <b/>
        <sz val="11"/>
        <rFont val="Calibri"/>
        <family val="2"/>
      </rPr>
      <t>Objeto:</t>
    </r>
    <r>
      <rPr>
        <sz val="11"/>
        <rFont val="Calibri"/>
        <family val="2"/>
        <scheme val="minor"/>
      </rPr>
      <t xml:space="preserve"> Apoyar a la Dirección para la Gestión de las Cajas de Compensación Familiar en la elaboración y actualización de guías y manuales para para la ejecución de la inspección y vigilancia de los servicios, programas sociales y los estudios económicos, financieros, administrativos y de operación de las Cajas de Compensación Familiar y apoyar la construcción de estrategias e implementación de mecanismos de participación ciudadana en pro de la vigilancia de la entidad.</t>
    </r>
  </si>
  <si>
    <r>
      <rPr>
        <b/>
        <sz val="11"/>
        <rFont val="Calibri"/>
        <family val="2"/>
      </rPr>
      <t>PI: MEJORAMIENTO EN LA CAPACIDAD DE GESTIÓN INSTITUCIONAL, PARA FORTALECER LA INSPECCIÓN, VIGILANCIA Y CONTROL DE LA SUPERINTENDENCIA DEL SUBSIDIO FAMILIAR. Actividad 1:</t>
    </r>
    <r>
      <rPr>
        <sz val="11"/>
        <rFont val="Calibri"/>
        <family val="2"/>
        <scheme val="minor"/>
      </rPr>
      <t xml:space="preserve"> Apoyo Técnico a la SSF en la elaboración y actualización de documentos de apoyo: guías, planes, manuales, mapas de riesgos, y/o cartillas que oriente la labor de las dependencias. </t>
    </r>
    <r>
      <rPr>
        <b/>
        <sz val="11"/>
        <rFont val="Calibri"/>
        <family val="2"/>
      </rPr>
      <t xml:space="preserve">Actividad 2: </t>
    </r>
    <r>
      <rPr>
        <sz val="11"/>
        <rFont val="Calibri"/>
        <family val="2"/>
        <scheme val="minor"/>
      </rPr>
      <t xml:space="preserve">Construir estrategias e implementar herramientas y mecanismos que garanticen la participación ciudadana y la posiilidad de vigilar la gestión pública de la Entidadad. </t>
    </r>
    <r>
      <rPr>
        <b/>
        <sz val="11"/>
        <rFont val="Calibri"/>
        <family val="2"/>
      </rPr>
      <t xml:space="preserve">Objeto: </t>
    </r>
    <r>
      <rPr>
        <sz val="11"/>
        <rFont val="Calibri"/>
        <family val="2"/>
        <scheme val="minor"/>
      </rPr>
      <t>Realizar el análisis  y estudio de los aspectos legales de los informes de gestión y de los servicios, programas sociales y operaciones que prestan las Cajas de Compensación Familiar, para la elaboración y actualización de documentos de apoyo del área y asesorar la construcción de estrategias e implementación de mecanismos de participación ciudadana en pro de la vigilancia de la entidad.</t>
    </r>
  </si>
  <si>
    <r>
      <rPr>
        <b/>
        <sz val="11"/>
        <rFont val="Calibri"/>
        <family val="2"/>
      </rPr>
      <t>PI: MEJORAMIENTO EN LA CAPACIDAD DE GESTIÓN INSTITUCIONAL, PARA FORTALECER LA INSPECCIÓN, VIGILANCIA Y CONTROL DE LA SUPERINTENDENCIA DEL SUBSIDIO FAMILIAR. Actividad 1:</t>
    </r>
    <r>
      <rPr>
        <sz val="11"/>
        <rFont val="Calibri"/>
        <family val="2"/>
        <scheme val="minor"/>
      </rPr>
      <t xml:space="preserve"> Apoyo Técnico a la SSF en la elaboración y actualización de documentos de apoyo: guías, planes, manuales, mapas de riesgos, y/o cartillas que oriente la labor de las dependencias. </t>
    </r>
    <r>
      <rPr>
        <b/>
        <sz val="11"/>
        <rFont val="Calibri"/>
        <family val="2"/>
      </rPr>
      <t xml:space="preserve">Actividad 2: </t>
    </r>
    <r>
      <rPr>
        <sz val="11"/>
        <rFont val="Calibri"/>
        <family val="2"/>
        <scheme val="minor"/>
      </rPr>
      <t xml:space="preserve">Construir estrategias e implementar herramientas y mecanismos que garanticen la participación ciudadana y la posiilidad de vigilar la gestión pública de la Entidadad. </t>
    </r>
    <r>
      <rPr>
        <b/>
        <sz val="11"/>
        <rFont val="Calibri"/>
        <family val="2"/>
      </rPr>
      <t>Objeto:</t>
    </r>
    <r>
      <rPr>
        <sz val="11"/>
        <rFont val="Calibri"/>
        <family val="2"/>
        <scheme val="minor"/>
      </rPr>
      <t xml:space="preserve"> Realizar el análisis  y estudio de los servicios, programas sociales, las coberturas que prestan las Cajas de Compensación Familiar, para la elaboración y actualización de documentos de apoyo del área y asesorar la construcción de estrategias e implementación de mecanismos de participación ciudadana en pro de la vigilancia de la entidad.</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</si>
  <si>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Apoyo Técnico a la SSF en la elaboración y actualización de documentos de apoyo: guías, planes, manuales, mapas de riesgos, y/o cartillas que oriente la labor de las dependencias. </t>
    </r>
    <r>
      <rPr>
        <b/>
        <sz val="11"/>
        <rFont val="Calibri"/>
        <family val="2"/>
      </rPr>
      <t>Objeto:</t>
    </r>
    <r>
      <rPr>
        <sz val="11"/>
        <rFont val="Calibri"/>
        <family val="2"/>
        <scheme val="minor"/>
      </rPr>
      <t xml:space="preserve"> Contratar la prestación de servicios profesionales  para apoyar a la Dirección para la Gestión de las Cajas de Compensación Familiar de la Superintendencia del Subsidio Familiar en la revisión y análisis de los estados financieros, presupuestos de ingresos y egresos, límite máximo de inversión, informes de gestión, informes y balances e informes de financieros y contables de las Cajas de Compensación Familiar, con el fin de permitir a la Superintendencia del Subsidio Familiar analizar la razonabilidad de los recursos recibidos por las corporaciones , al igual que la destinación de los recursos del 4%, en la prestación de los servicios sociales que presta a sus afiliados de menores ingresos y los de sus familias, lo cual permitirá impartir directrices por parte de esta Entidad.</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</si>
  <si>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Apoyo Técnico a la SSF en la elaboración y actualización de documentos de apoyo: guías, planes, manuales, mapas de riesgos, y/o cartillas que oriente la labor de las dependencias. </t>
    </r>
    <r>
      <rPr>
        <b/>
        <sz val="11"/>
        <rFont val="Calibri"/>
        <family val="2"/>
      </rPr>
      <t>Objeto:</t>
    </r>
    <r>
      <rPr>
        <sz val="11"/>
        <rFont val="Calibri"/>
        <family val="2"/>
        <scheme val="minor"/>
      </rPr>
      <t xml:space="preserve"> Realizar el análisis  y estudio de los aspectos legales de los informes de gestión y de los servicios, programas sociales y operaciones que prestan las Cajas de Compensación Familiar, para la elaboración y actualización de documentos de apoyo del área.</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</si>
  <si>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Apoyo Técnico a la SSF en la elaboración y actualización de documentos de apoyo: guías, planes, manuales, mapas de riesgos, y/o cartillas que oriente la labor de las dependencias. </t>
    </r>
    <r>
      <rPr>
        <b/>
        <sz val="11"/>
        <rFont val="Calibri"/>
        <family val="2"/>
      </rPr>
      <t>Objeto:</t>
    </r>
    <r>
      <rPr>
        <sz val="11"/>
        <rFont val="Calibri"/>
        <family val="2"/>
        <scheme val="minor"/>
      </rPr>
      <t xml:space="preserve"> Realizar el análisis  y estudio de los aspectos legales de los informes de gestión y de los servicios, programas sociales y operaciones que prestan las Cajas de Compensación Familiar, para la elaboración y actualización de documentos de apoyo del área.</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</si>
  <si>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Apoyo Técnico a la SSF en la elaboración y actualización de documentos de apoyo: guías, planes, manuales, mapas de riesgos, y/o cartillas que oriente la labor de las dependencias. </t>
    </r>
    <r>
      <rPr>
        <b/>
        <sz val="11"/>
        <rFont val="Calibri"/>
        <family val="2"/>
      </rPr>
      <t>Objeto:</t>
    </r>
    <r>
      <rPr>
        <sz val="11"/>
        <rFont val="Calibri"/>
        <family val="2"/>
        <scheme val="minor"/>
      </rPr>
      <t xml:space="preserve"> Asesorar a la Superintendencia del Subsidio Familiar, en temas relacionados con los programas de salud que manejan las Cajas de Compensación Familiar para la elaboración de documentos de evaluación y análisis de dichos programas, en especial en el proceso de escisión, para fortalecer las labores misionales de inspección, y vigilancia que ejerce la Superintendencia del Subsidio Familiar en el país.</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</si>
  <si>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Mejoramiento del Modelo de Planeación y Gestión MECI, enfocado al desarrollo  de capacidades técnicas y de Gestión de manera eficiente, efectiva y eficaz en pro del ejercicio de inspección, vigilancia y control. </t>
    </r>
    <r>
      <rPr>
        <b/>
        <sz val="11"/>
        <rFont val="Calibri"/>
        <family val="2"/>
      </rPr>
      <t>Objeto:</t>
    </r>
    <r>
      <rPr>
        <sz val="11"/>
        <rFont val="Calibri"/>
        <family val="2"/>
        <scheme val="minor"/>
      </rPr>
      <t xml:space="preserve"> Contratar los servicios profesionales para apoyar a la Dirección de Gestión de las CCF, de la Superintendencia del Subsidio Familiar en la aplicación de instrumentos de análisis de la información que presentan los Entes Vigilados en los informes de Gestión, especialmente en los servicios sociales, educación, fondos de ley y salud, con el fin de contribuir al mejoramiento de las labores de inspección y vigilancia que cumple la Superintendencia del Subsidio Familiar.</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</si>
  <si>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Mejoramiento del Modelo de Planeación y Gestión MECI, enfocado al desarrollo  de capacidades técnicas y de Gestión de manera eficiente, efectiva y eficaz en pro del ejercicio de inspección, vigilancia y control. </t>
    </r>
    <r>
      <rPr>
        <b/>
        <sz val="11"/>
        <rFont val="Calibri"/>
        <family val="2"/>
      </rPr>
      <t>Objeto:</t>
    </r>
    <r>
      <rPr>
        <sz val="11"/>
        <rFont val="Calibri"/>
        <family val="2"/>
        <scheme val="minor"/>
      </rPr>
      <t xml:space="preserve"> Realizar el análisis  y estudio de los aspectos legales de los informes de gestión y de los servicios, programas sociales y operaciones que prestan las Cajas de Compensación Familiar para el fortalecimiento del proceso de planeación y  el mejoramiento de las capacidades técnicas del área.</t>
    </r>
  </si>
  <si>
    <r>
      <rPr>
        <b/>
        <sz val="11"/>
        <rFont val="Calibri"/>
        <family val="2"/>
      </rPr>
      <t>PI: MEJORAMIENTO EN LA CAPACIDAD DE GESTIÓN INSTITUCIONAL, PARA FORTALECER LA INSPECCIÓN, VIGILANCIA Y CONTROL DE LA SUPERINTENDENCIA DEL SUBSIDIO FAMILIAR. Actividad 1:</t>
    </r>
    <r>
      <rPr>
        <sz val="11"/>
        <rFont val="Calibri"/>
        <family val="2"/>
        <scheme val="minor"/>
      </rPr>
      <t xml:space="preserve"> Mejoramiento del Modelo de Planeación y Gestión MECI, enfocado al desarrollo de capacidades técnicas y de gestión de manera eficiente, efectiva y eficaz en pro del ejercicio  de inspección, vigilancia y control. </t>
    </r>
    <r>
      <rPr>
        <b/>
        <sz val="11"/>
        <rFont val="Calibri"/>
        <family val="2"/>
      </rPr>
      <t>Actividad 2:</t>
    </r>
    <r>
      <rPr>
        <sz val="11"/>
        <rFont val="Calibri"/>
        <family val="2"/>
        <scheme val="minor"/>
      </rPr>
      <t xml:space="preserve"> Construir estrategias e implementar herramientas y mecanismos que garanticen la participación ciudadana y la posiilidad de vigilar la gestión pública de la Entidadad. </t>
    </r>
    <r>
      <rPr>
        <b/>
        <sz val="11"/>
        <rFont val="Calibri"/>
        <family val="2"/>
      </rPr>
      <t>Objeto:</t>
    </r>
    <r>
      <rPr>
        <sz val="11"/>
        <rFont val="Calibri"/>
        <family val="2"/>
        <scheme val="minor"/>
      </rPr>
      <t xml:space="preserve"> Contratar la prestación de servicios profesionales para apoyar a la Dirección para la Gestión de las Cajas de Compensación Familiar en revisión de aspectos de Gestión, Auditoria y Administración de Control Interno, Ejecución Presupuestal, Auditoría Interna, Análisis al Control de Operaciones administrativos de los entes vigilados, con el fin de poder desarrollar las labores de Inspección, vigilancia y control de la entidad, con el fin de poder desarrollar las labores de IVC que ejerce la Superintendencia del Subsidio Familiar a las Cajas de Compensación F Familiar del país.</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</si>
  <si>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Apoyo Técnico a la SSF en la elaboración y actualización de documentos de apoyo: guías, planes, manuales, mapas de riesgos, y/o cartillas que oriente la labor de las dependencias. </t>
    </r>
    <r>
      <rPr>
        <b/>
        <sz val="11"/>
        <rFont val="Calibri"/>
        <family val="2"/>
      </rPr>
      <t xml:space="preserve">Objeto: </t>
    </r>
    <r>
      <rPr>
        <sz val="11"/>
        <rFont val="Calibri"/>
        <family val="2"/>
        <scheme val="minor"/>
      </rPr>
      <t>Contratar la prestación de servicios profesionales para apoyar a la Superintendencia del Subsidio Familiar, en la Dirección de la Gestión de las CCF en el fortalecimiento de los procedimientos y demás metodologías, elaborando la documentación técnica correspondiente al mejoramiento de la gestión pro del ejercicio de inspección y vigilancia.</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</si>
  <si>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Apoyo Técnico a la SSF en la elaboración y actualización de documentos de apoyo: guías, planes, manuales, mapas de riesgos, y/o cartillas que oriente la labor de las dependencias. </t>
    </r>
    <r>
      <rPr>
        <b/>
        <sz val="11"/>
        <rFont val="Calibri"/>
        <family val="2"/>
      </rPr>
      <t xml:space="preserve">Objeto: </t>
    </r>
    <r>
      <rPr>
        <sz val="11"/>
        <rFont val="Calibri"/>
        <family val="2"/>
        <scheme val="minor"/>
      </rPr>
      <t>Contratar los servicios profesionales, para apoyar a la Dirección de Gestión de las CCF, de la Superintendencia del Subsidio Familiar en el análisis de la información que presentan los Entes Vigilados en los informes de Gestión especialmente en los componentes financieros, contables y fondos de ley, con el fin de mejorar los documentos de apoyo de las labores de inspección y vigilancia que presta la Superintendencia del Subsidio Familiar.</t>
    </r>
  </si>
  <si>
    <r>
      <rPr>
        <b/>
        <sz val="11"/>
        <rFont val="Calibri"/>
        <family val="2"/>
      </rPr>
      <t>PI. FORTALECIMIENTO EN LA DIVULGACIÓN Y MANEJO DE LAS COMUNICACIONES DE LA SUPERINTENDENCIA DEL SUBSIDIO FAMILIAR. BOGOTÁ.  Actividad:</t>
    </r>
    <r>
      <rPr>
        <sz val="11"/>
        <rFont val="Calibri"/>
        <family val="2"/>
        <scheme val="minor"/>
      </rPr>
      <t xml:space="preserve"> Realizar, producir y emitir los programas audiovisuales. </t>
    </r>
    <r>
      <rPr>
        <b/>
        <sz val="11"/>
        <rFont val="Calibri"/>
        <family val="2"/>
      </rPr>
      <t xml:space="preserve">Objeto: </t>
    </r>
    <r>
      <rPr>
        <sz val="11"/>
        <rFont val="Calibri"/>
        <family val="2"/>
        <scheme val="minor"/>
      </rPr>
      <t>Prestar los servicios de pre-producción, producción, realización y emisión del Programa institucional de televisión “Supersubsidio TV” y la transmisión en directo de la Audiencia Pública de Rendición de Cuentas de la Superintendencia del Subsidio Familiar.</t>
    </r>
  </si>
  <si>
    <r>
      <rPr>
        <b/>
        <sz val="11"/>
        <rFont val="Calibri"/>
        <family val="2"/>
      </rPr>
      <t>PI. FORTALECIMIENTO EN LA DIVULGACIÓN Y MANEJO DE LAS COMUNICACIONES DE LA SUPERINTENDENCIA DEL SUBSIDIO FAMILIAR. BOGOTÁ.  Actividad:</t>
    </r>
    <r>
      <rPr>
        <sz val="11"/>
        <rFont val="Calibri"/>
        <family val="2"/>
        <scheme val="minor"/>
      </rPr>
      <t xml:space="preserve"> Actualizar la estrategia de Comunicación Institucional. </t>
    </r>
    <r>
      <rPr>
        <b/>
        <sz val="11"/>
        <rFont val="Calibri"/>
        <family val="2"/>
      </rPr>
      <t>Objeto:</t>
    </r>
    <r>
      <rPr>
        <sz val="11"/>
        <rFont val="Calibri"/>
        <family val="2"/>
        <scheme val="minor"/>
      </rPr>
      <t xml:space="preserve"> Contratar la prestación de servicios profesionales de apoyo en temas de comunicación, campañas institucionales y/o publicitarias y publicaciones institucionales.</t>
    </r>
  </si>
  <si>
    <r>
      <rPr>
        <b/>
        <sz val="11"/>
        <rFont val="Calibri"/>
        <family val="2"/>
      </rPr>
      <t>PI: FORTALECIMIENTO EN LA DIVULGACIÓN Y MANEJO DE LAS COMUNICACIONES DE LA SUPERINTENDENCIA DEL SUBSIDIO FAMILIAR. Actividad:</t>
    </r>
    <r>
      <rPr>
        <sz val="11"/>
        <rFont val="Calibri"/>
        <family val="2"/>
        <scheme val="minor"/>
      </rPr>
      <t xml:space="preserve"> Elaborar y actualizar el catálogo de productos de difusión, relacionados con la estrategia de comunicación. </t>
    </r>
    <r>
      <rPr>
        <b/>
        <sz val="11"/>
        <rFont val="Calibri"/>
        <family val="2"/>
      </rPr>
      <t xml:space="preserve">Objeto: </t>
    </r>
    <r>
      <rPr>
        <sz val="11"/>
        <rFont val="Calibri"/>
        <family val="2"/>
        <scheme val="minor"/>
      </rPr>
      <t>Contratar la prestación de servicios profesionales, para orientar y acompañar a las diferentes dependencias en la implementación de directrices, protocolos de las comunicaciones institucionales, manejo de imagen, eventos Institucionales y rueda de prensa.</t>
    </r>
  </si>
  <si>
    <r>
      <rPr>
        <b/>
        <sz val="11"/>
        <rFont val="Calibri"/>
        <family val="2"/>
      </rPr>
      <t xml:space="preserve">PI: FORTALECIMIENTO EN LA DIVULGACIÓN Y MANEJO DE LAS COMUNICACIONES DE LA SUPERINTENDENCIA DEL SUBSIDIO FAMILIAR. Actividad: </t>
    </r>
    <r>
      <rPr>
        <sz val="11"/>
        <rFont val="Calibri"/>
        <family val="2"/>
        <scheme val="minor"/>
      </rPr>
      <t>Actualizar la Estrategia de Comunicación Institucional.</t>
    </r>
    <r>
      <rPr>
        <b/>
        <sz val="11"/>
        <rFont val="Calibri"/>
        <family val="2"/>
      </rPr>
      <t xml:space="preserve"> Objeto:</t>
    </r>
    <r>
      <rPr>
        <sz val="11"/>
        <rFont val="Calibri"/>
        <family val="2"/>
        <scheme val="minor"/>
      </rPr>
      <t xml:space="preserve"> Contratar la prestación de servicios profesionales de apoyo en la producción de información periodística para los programas audiovisuales institucionales.  </t>
    </r>
  </si>
  <si>
    <r>
      <rPr>
        <b/>
        <sz val="11"/>
        <rFont val="Calibri"/>
        <family val="2"/>
      </rPr>
      <t>PI: FORTALECIMIENTO EN LA DIVULGACIÓN Y MANEJO DE LAS COMUNICACIONES DE LA SUPERINTENDENCIA DEL SUBSIDIO FAMILIAR. Actividad:</t>
    </r>
    <r>
      <rPr>
        <sz val="11"/>
        <rFont val="Calibri"/>
        <family val="2"/>
        <scheme val="minor"/>
      </rPr>
      <t xml:space="preserve"> Actualizar la Estrategia de Comunicación Institucional. </t>
    </r>
    <r>
      <rPr>
        <b/>
        <sz val="11"/>
        <rFont val="Calibri"/>
        <family val="2"/>
      </rPr>
      <t>Objeto:</t>
    </r>
    <r>
      <rPr>
        <sz val="11"/>
        <rFont val="Calibri"/>
        <family val="2"/>
        <scheme val="minor"/>
      </rPr>
      <t xml:space="preserve"> Contratar la prestación de servicios profesionales para la producción de información y mensajes institucionales con el objetivo de lograr el mayor impacto posible en la ciudadanía, afiliados y beneficiarios de los servicios sociales de las Cajas de Compensación Familiar a través de los medios de comunicación.</t>
    </r>
  </si>
  <si>
    <r>
      <rPr>
        <b/>
        <sz val="11"/>
        <rFont val="Calibri"/>
        <family val="2"/>
      </rPr>
      <t>PI: FORTALECIMIENTO EN LA DIVULGACIÓN Y MANEJO DE LAS COMUNICACIONES DE LA SUPERINTENDENCIA DEL SUBSIDIO FAMILIAR. BOGOTÁ. Actividad:</t>
    </r>
    <r>
      <rPr>
        <sz val="11"/>
        <rFont val="Calibri"/>
        <family val="2"/>
        <scheme val="minor"/>
      </rPr>
      <t xml:space="preserve"> Actualizar la Estrategia de Comunicación Institucional. </t>
    </r>
    <r>
      <rPr>
        <b/>
        <sz val="11"/>
        <rFont val="Calibri"/>
        <family val="2"/>
      </rPr>
      <t xml:space="preserve">Objeto: </t>
    </r>
    <r>
      <rPr>
        <sz val="11"/>
        <rFont val="Calibri"/>
        <family val="2"/>
        <scheme val="minor"/>
      </rPr>
      <t>Contratar los servicios profesionales  para apoyar y acompañar a todas las depenedencias de la Entidad y al Superintendente en procesos comunicativos que permitan el fortalecimiento y desarrollo de cada una de las funciones y actividades en las que prevalezcan los procesos informativos para los diferentes públicos.</t>
    </r>
  </si>
  <si>
    <r>
      <rPr>
        <b/>
        <sz val="11"/>
        <rFont val="Calibri"/>
        <family val="2"/>
      </rPr>
      <t>PI: FORTALECIMIENTO EN LA DIVULGACIÓN Y MANEJO DE LAS COMUNICACIONES DE LA SUPERINTENDENCIA DEL SUBSIDIO FAMILIAR. BOGOTÁ. Actividad:</t>
    </r>
    <r>
      <rPr>
        <sz val="11"/>
        <rFont val="Calibri"/>
        <family val="2"/>
        <scheme val="minor"/>
      </rPr>
      <t xml:space="preserve"> Elaborar y actualizar el catálogo de productos de difusión, relacionados con la estrategia de comunicación. </t>
    </r>
    <r>
      <rPr>
        <b/>
        <sz val="11"/>
        <rFont val="Calibri"/>
        <family val="2"/>
      </rPr>
      <t>Objeto:</t>
    </r>
    <r>
      <rPr>
        <sz val="11"/>
        <rFont val="Calibri"/>
        <family val="2"/>
        <scheme val="minor"/>
      </rPr>
      <t xml:space="preserve"> Prestar los servicios profesionales para apoyar la gestión de la Superintendencia del Subsidio Familiar en el diseño gráfico de piezas comunicativas para impresos, videos y publicaciones digitales de la Entidad presentaciones públicas (materia visual) y privadas del Despacho del Superintendente y apoyar la edición de piezas de audios que se requieran desde la Oficina de Comunicaciones.</t>
    </r>
  </si>
  <si>
    <r>
      <rPr>
        <b/>
        <sz val="11"/>
        <rFont val="Calibri"/>
        <family val="2"/>
      </rPr>
      <t>PI: FORTALECIMIENTO EN LA DIVULGACIÓN Y MANEJO DE LAS COMUNICACIONES DE LA SUPERINTENDENCIA DEL SUBSIDIO FAMILIAR. Actividad:</t>
    </r>
    <r>
      <rPr>
        <sz val="11"/>
        <rFont val="Calibri"/>
        <family val="2"/>
        <scheme val="minor"/>
      </rPr>
      <t xml:space="preserve"> Elaborar y actualizar el catálogo de productos de difusión, relacionados con la estrategia de comunicación. </t>
    </r>
    <r>
      <rPr>
        <b/>
        <sz val="11"/>
        <rFont val="Calibri"/>
        <family val="2"/>
      </rPr>
      <t>Objeto:</t>
    </r>
    <r>
      <rPr>
        <sz val="11"/>
        <rFont val="Calibri"/>
        <family val="2"/>
        <scheme val="minor"/>
      </rPr>
      <t xml:space="preserve"> Contratar los servicios profesionales para  acompañar el manejo de la información interna en todas las áreas de la entidad de acuerdo con la Estrategia de Comunicación.</t>
    </r>
  </si>
  <si>
    <r>
      <rPr>
        <b/>
        <sz val="11"/>
        <rFont val="Calibri"/>
        <family val="2"/>
      </rPr>
      <t>PI: FORTALECIMIENTO EN LA DIVULGACIÓN Y MANEJO DE LAS COMUNICACIONES DE LA SUPERINTENDENCIA DEL SUBSIDIO FAMILIAR. Actividad:</t>
    </r>
    <r>
      <rPr>
        <sz val="11"/>
        <rFont val="Calibri"/>
        <family val="2"/>
        <scheme val="minor"/>
      </rPr>
      <t xml:space="preserve"> Realizar Pautas en Redes Sociales. </t>
    </r>
    <r>
      <rPr>
        <b/>
        <sz val="11"/>
        <rFont val="Calibri"/>
        <family val="2"/>
      </rPr>
      <t>Objeto:</t>
    </r>
    <r>
      <rPr>
        <sz val="11"/>
        <rFont val="Calibri"/>
        <family val="2"/>
        <scheme val="minor"/>
      </rPr>
      <t xml:space="preserve"> Prestar los servicios profesionales de apoyo y acompañamiento en el diseño y ejecución de la estrategia en medios digitales y redes sociales de la Superintendencia de Subsidio Familiar, haciendo uso de las herramientas digitales y sus aplicaciones estadísticas para usarlas como canal efectivo y medible de su divulgación y promoción de la Entidad.</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</si>
  <si>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Diseñar planes y programas para la ejecución de los lineamientos de la política sobre el Sistema de Inspección, vigilancia y control y el fortalecimiento del actuar a nivel territorial y mantenimiento de las mismas. </t>
    </r>
    <r>
      <rPr>
        <b/>
        <sz val="11"/>
        <rFont val="Calibri"/>
        <family val="2"/>
      </rPr>
      <t>Objeto:</t>
    </r>
    <r>
      <rPr>
        <sz val="11"/>
        <rFont val="Calibri"/>
        <family val="2"/>
        <scheme val="minor"/>
      </rPr>
      <t xml:space="preserve">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 Cajas de Compensación Familiar.</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</si>
  <si>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Diseñar planes y programas para la ejecución de los lineamientos de la política sobre el Sistema de Inspección, vigilancia y control y el fortalecimiento del actuar a nivel territorial y mantenimiento de las mismas. </t>
    </r>
    <r>
      <rPr>
        <b/>
        <sz val="11"/>
        <rFont val="Calibri"/>
        <family val="2"/>
      </rPr>
      <t xml:space="preserve">Objeto: </t>
    </r>
    <r>
      <rPr>
        <sz val="11"/>
        <rFont val="Calibri"/>
        <family val="2"/>
        <scheme val="minor"/>
      </rPr>
      <t>Contratar la prestación de servicios profesionales en la Superintendencia Delegada para Estudio Especiales y la Evaluación de Proyectos, a fin de generar lineamientos, mecanismos y procedimientos que contribuyan con el mejoramiento de la Inspección, Vigilancia y Control  de los planes, programas y proyectos de inversión presentados por las Cajas de Compensación Familiar.</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</si>
  <si>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Diseñar planes y programas para la ejecución de los lineamientos de la política sobre el Sistema de Inspección, vigilancia y control y el fortalecimiento del actuar a nivel territorial y mantenimiento de las mismas. </t>
    </r>
    <r>
      <rPr>
        <b/>
        <sz val="11"/>
        <rFont val="Calibri"/>
        <family val="2"/>
      </rPr>
      <t xml:space="preserve"> Objeto:</t>
    </r>
    <r>
      <rPr>
        <sz val="11"/>
        <rFont val="Calibri"/>
        <family val="2"/>
        <scheme val="minor"/>
      </rPr>
      <t xml:space="preserve">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r>
  </si>
  <si>
    <r>
      <rPr>
        <b/>
        <sz val="11"/>
        <rFont val="Calibri"/>
        <family val="2"/>
      </rPr>
      <t xml:space="preserve">PI: MEJORAMIENTO EN LA CAPACIDAD DE GESTIÓN INSTITUCIONAL, PARA FORTALECER LA INSPECCIÓN, VIGILANCIA Y CONTROL DE LA SUPERINTENDENCIA DEL SUBSIDIO FAMILIAR. Actividad: </t>
    </r>
    <r>
      <rPr>
        <sz val="11"/>
        <rFont val="Calibri"/>
        <family val="2"/>
        <scheme val="minor"/>
      </rPr>
      <t>Diseñar planes y programas para la ejecución de los lineamientos de la política sobre el Sistema de Inspección, vigilancia y control y el fortalecimiento del actuar a nivel territorial y mantenimiento de las mismas.</t>
    </r>
    <r>
      <rPr>
        <b/>
        <sz val="11"/>
        <rFont val="Calibri"/>
        <family val="2"/>
      </rPr>
      <t xml:space="preserve"> Objeto: </t>
    </r>
    <r>
      <rPr>
        <sz val="11"/>
        <rFont val="Calibri"/>
        <family val="2"/>
        <scheme val="minor"/>
      </rPr>
      <t>Contratar la prestación de servicios profesionales  en la Supeintendencia Delegada para Estudios Espciales y la Evaluación de Proyectos, a fin de generar lineamientos, mecanismos y procedimientos que contribuyan con el mejoramiento de la Inspección, Vigilancia y Control de los planes, programas y proyectos de inversión prestados por las Cajas de Compensación Familiar.</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</si>
  <si>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Diseñar planes y programas para la ejecución de los lineamientosde política sobre el sistema de inspección, vigilancia y control y el fortalecimiento del actuar a nivel territorial  y mantenimientos de las mismas. </t>
    </r>
    <r>
      <rPr>
        <b/>
        <sz val="11"/>
        <rFont val="Calibri"/>
        <family val="2"/>
      </rPr>
      <t>Objeto:</t>
    </r>
    <r>
      <rPr>
        <sz val="11"/>
        <rFont val="Calibri"/>
        <family val="2"/>
        <scheme val="minor"/>
      </rPr>
      <t xml:space="preserve">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</si>
  <si>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Diseñar planes y programas para la ejecución de los lineamientosde política sobre el sistema de inspección, vigilancia y control y el fortalecimiento del actuar a nivel territorial  y mantenimientos de las mismas.</t>
    </r>
    <r>
      <rPr>
        <b/>
        <sz val="11"/>
        <rFont val="Calibri"/>
        <family val="2"/>
      </rPr>
      <t xml:space="preserve"> Objeto: </t>
    </r>
    <r>
      <rPr>
        <sz val="11"/>
        <rFont val="Calibri"/>
        <family val="2"/>
        <scheme val="minor"/>
      </rPr>
      <t>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</si>
  <si>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Diseñar planes y programas para la ejecución de los lineamientosde política sobre el sistema de inspección, vigilancia y control y el fortalecimiento del actuar a nivel territorial  y mantenimientos de las mismas. </t>
    </r>
    <r>
      <rPr>
        <b/>
        <sz val="11"/>
        <rFont val="Calibri"/>
        <family val="2"/>
      </rPr>
      <t>Objeto:</t>
    </r>
    <r>
      <rPr>
        <sz val="11"/>
        <rFont val="Calibri"/>
        <family val="2"/>
        <scheme val="minor"/>
      </rPr>
      <t xml:space="preserve">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</si>
  <si>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Diseñar planes y programas para la ejecución de los lineamientosde política sobre el sistema de inspección, vigilancia y control y el fortalecimiento del actuar a nivel territorial  y mantenimientos de las mismas. </t>
    </r>
    <r>
      <rPr>
        <b/>
        <sz val="11"/>
        <rFont val="Calibri"/>
        <family val="2"/>
      </rPr>
      <t>Objeto:</t>
    </r>
    <r>
      <rPr>
        <sz val="11"/>
        <rFont val="Calibri"/>
        <family val="2"/>
        <scheme val="minor"/>
      </rPr>
      <t xml:space="preserve"> Contratar la prestación de servicios profesionaes en la Superintendencia Delegada para Estudios Especiales y la Evaluación de Proyectos, a fin de generar lineamientos, mecanismos y procedimienos que contribuyan con el mejoramiento de la inspección, vigilancia y control de los planes, programas y proyectos de inversión presentados por las Cajas de Compensación Familiar.</t>
    </r>
  </si>
  <si>
    <r>
      <rPr>
        <b/>
        <sz val="11"/>
        <rFont val="Calibri"/>
        <family val="2"/>
      </rPr>
      <t>PI: MEJORAMIENTO EN LA CAPACIDAD DE GESTIÓN INSTITUCIONAL, PARA FORTALECER LA INSPECCIÓN, VIGILANCIA Y CONTROL DE LA SUPERINTENDENCIA DEL SUBSIDIO FAMILIAR. Actividad:</t>
    </r>
    <r>
      <rPr>
        <sz val="11"/>
        <rFont val="Calibri"/>
        <family val="2"/>
        <scheme val="minor"/>
      </rPr>
      <t xml:space="preserve"> Diseñar planes y programas para la ejecución de los lineamientosde política sobre el sistema de inspección, vigilancia y control y el fortalecimiento del actuar a nivel territorial  y mantenimientos de las mismas. </t>
    </r>
    <r>
      <rPr>
        <b/>
        <sz val="11"/>
        <rFont val="Calibri"/>
        <family val="2"/>
      </rPr>
      <t>Objeto:</t>
    </r>
    <r>
      <rPr>
        <sz val="11"/>
        <rFont val="Calibri"/>
        <family val="2"/>
        <scheme val="minor"/>
      </rPr>
      <t xml:space="preserve">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r>
  </si>
  <si>
    <r>
      <rPr>
        <b/>
        <sz val="11"/>
        <rFont val="Calibri"/>
        <family val="2"/>
      </rPr>
      <t>PI: DESARROLLO DE COMPETENCIAS TÉCNICAS Y COMPORTAMENTALES DE LOS FUNCIONARIOS DE LA SUPERINTENDENCIA DEL SUBSIDIO FAMILIAR. Actividad 1:</t>
    </r>
    <r>
      <rPr>
        <sz val="11"/>
        <rFont val="Calibri"/>
        <family val="2"/>
        <scheme val="minor"/>
      </rPr>
      <t xml:space="preserve"> Diagnósticar, definir y socializar las estrategias de intervención para reduccción de brechas en clima y cultura organizacional. </t>
    </r>
    <r>
      <rPr>
        <b/>
        <sz val="11"/>
        <rFont val="Calibri"/>
        <family val="2"/>
      </rPr>
      <t>Actividad 2:</t>
    </r>
    <r>
      <rPr>
        <sz val="11"/>
        <rFont val="Calibri"/>
        <family val="2"/>
        <scheme val="minor"/>
      </rPr>
      <t xml:space="preserve"> Organizar e implementar la política sobre la seguridad y saud en el trabajo. </t>
    </r>
    <r>
      <rPr>
        <b/>
        <sz val="11"/>
        <rFont val="Calibri"/>
        <family val="2"/>
      </rPr>
      <t xml:space="preserve">Objeto: </t>
    </r>
    <r>
      <rPr>
        <sz val="11"/>
        <rFont val="Calibri"/>
        <family val="2"/>
        <scheme val="minor"/>
      </rPr>
      <t>Prestar los servicios profesionales y de apoyo a la gestión en la ejecución del programa de lima y Cultura Organizacional y a la implementación del Sistema de Gestión de Seguridad y Salud en el Trabajo dirigidos a los funcionarios de la Superintendencia del Subsidio Familiar.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</si>
</sst>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_);_(&quot;$&quot;\ * \(#,##0\);_(&quot;$&quot;\ * &quot;-&quot;??_);_(@_)"/>
    <numFmt numFmtId="166" formatCode="_(&quot;$&quot;\ * #,##0.00_);_(&quot;$&quot;\ * \(#,##0.00\);_(&quot;$&quot;\ * &quot;-&quot;??_);_(@_)"/>
    <numFmt numFmtId="167" formatCode="_-&quot;$&quot;* #,##0_-;\-&quot;$&quot;* #,##0_-;_-&quot;$&quot;*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u/>
      <sz val="11"/>
      <color theme="10"/>
      <name val="Calibri"/>
      <family val="2"/>
      <scheme val="minor"/>
    </font>
    <font>
      <u/>
      <sz val="10"/>
      <color theme="10"/>
      <name val="Arial"/>
      <family val="2"/>
    </font>
    <font>
      <sz val="11"/>
      <name val="Calibri"/>
      <family val="2"/>
      <scheme val="minor"/>
    </font>
    <font>
      <sz val="11"/>
      <name val="Calibri"/>
      <family val="2"/>
    </font>
    <font>
      <b/>
      <sz val="11"/>
      <name val="Calibri"/>
      <family val="2"/>
    </font>
  </fonts>
  <fills count="4">
    <fill>
      <patternFill patternType="none"/>
    </fill>
    <fill>
      <patternFill patternType="gray125"/>
    </fill>
    <fill>
      <patternFill patternType="solid">
        <fgColor theme="4"/>
      </patternFill>
    </fill>
    <fill>
      <patternFill patternType="solid">
        <fgColor theme="5" tint="0.79998168889431442"/>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166" fontId="1" fillId="0" borderId="0" applyFont="0" applyFill="0" applyBorder="0" applyAlignment="0" applyProtection="0"/>
    <xf numFmtId="0" fontId="4" fillId="2" borderId="0" applyNumberFormat="0" applyBorder="0" applyAlignment="0" applyProtection="0"/>
    <xf numFmtId="0" fontId="6" fillId="0" borderId="0" applyNumberFormat="0" applyFill="0" applyBorder="0" applyAlignment="0" applyProtection="0"/>
  </cellStyleXfs>
  <cellXfs count="75">
    <xf numFmtId="0" fontId="0" fillId="0" borderId="0" xfId="0"/>
    <xf numFmtId="0" fontId="3" fillId="0" borderId="0" xfId="0" applyFont="1" applyAlignment="1"/>
    <xf numFmtId="0" fontId="0" fillId="0" borderId="0" xfId="0" applyAlignment="1">
      <alignment wrapText="1"/>
    </xf>
    <xf numFmtId="0" fontId="0" fillId="0" borderId="0" xfId="0" applyAlignment="1">
      <alignment horizontal="center" wrapText="1"/>
    </xf>
    <xf numFmtId="0" fontId="0" fillId="0" borderId="1" xfId="0" applyBorder="1" applyAlignment="1">
      <alignment wrapText="1"/>
    </xf>
    <xf numFmtId="0" fontId="5" fillId="0" borderId="2" xfId="0" applyFont="1" applyBorder="1" applyAlignment="1">
      <alignment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5" xfId="0" applyFill="1" applyBorder="1" applyAlignment="1">
      <alignment horizontal="center" wrapText="1"/>
    </xf>
    <xf numFmtId="0" fontId="0" fillId="0" borderId="6" xfId="0" applyBorder="1" applyAlignment="1">
      <alignment wrapText="1"/>
    </xf>
    <xf numFmtId="0" fontId="5" fillId="0" borderId="7" xfId="0" applyFont="1" applyBorder="1" applyAlignment="1">
      <alignment wrapText="1"/>
    </xf>
    <xf numFmtId="0" fontId="0" fillId="0" borderId="8" xfId="0" applyFill="1" applyBorder="1" applyAlignment="1">
      <alignment horizontal="center"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5" fillId="0" borderId="7" xfId="0" quotePrefix="1" applyFont="1" applyBorder="1" applyAlignment="1">
      <alignment horizontal="left" wrapText="1"/>
    </xf>
    <xf numFmtId="0" fontId="7" fillId="0" borderId="7" xfId="3" quotePrefix="1" applyFont="1" applyBorder="1" applyAlignment="1">
      <alignment wrapText="1"/>
    </xf>
    <xf numFmtId="0" fontId="0" fillId="0" borderId="6" xfId="0" applyBorder="1" applyAlignment="1">
      <alignment vertical="center" wrapText="1"/>
    </xf>
    <xf numFmtId="0" fontId="5" fillId="0" borderId="7" xfId="0" applyFont="1" applyBorder="1" applyAlignment="1">
      <alignment vertical="center" wrapText="1"/>
    </xf>
    <xf numFmtId="0" fontId="0" fillId="0" borderId="0" xfId="0" applyAlignment="1">
      <alignment horizontal="center" vertic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12" xfId="0" applyFill="1" applyBorder="1" applyAlignment="1">
      <alignment horizontal="center" wrapText="1"/>
    </xf>
    <xf numFmtId="0" fontId="0" fillId="0" borderId="0" xfId="0" applyAlignment="1">
      <alignment vertical="center" wrapText="1"/>
    </xf>
    <xf numFmtId="0" fontId="0" fillId="0" borderId="0" xfId="0" applyFill="1" applyAlignment="1">
      <alignment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164" fontId="5" fillId="0" borderId="7" xfId="0" applyNumberFormat="1" applyFont="1" applyBorder="1" applyAlignment="1">
      <alignment vertical="center" wrapText="1"/>
    </xf>
    <xf numFmtId="0" fontId="0" fillId="0" borderId="8" xfId="0" applyFill="1" applyBorder="1" applyAlignment="1">
      <alignment horizontal="center" vertical="center" wrapText="1"/>
    </xf>
    <xf numFmtId="0" fontId="0" fillId="0" borderId="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Border="1" applyAlignment="1">
      <alignment vertical="center" wrapText="1"/>
    </xf>
    <xf numFmtId="14" fontId="5" fillId="0" borderId="14" xfId="0" applyNumberFormat="1" applyFont="1" applyBorder="1" applyAlignment="1">
      <alignment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2" fillId="2" borderId="1" xfId="2" applyFont="1" applyBorder="1" applyAlignment="1">
      <alignment horizontal="center" vertical="center" wrapText="1"/>
    </xf>
    <xf numFmtId="0" fontId="2" fillId="2" borderId="15" xfId="2" applyFont="1" applyBorder="1" applyAlignment="1">
      <alignment horizontal="center" vertical="center" wrapText="1"/>
    </xf>
    <xf numFmtId="0" fontId="2" fillId="2" borderId="2" xfId="2" applyFont="1" applyBorder="1" applyAlignment="1">
      <alignment horizontal="center" vertical="center" wrapText="1"/>
    </xf>
    <xf numFmtId="0" fontId="3" fillId="0" borderId="0" xfId="0" applyFont="1" applyAlignment="1">
      <alignment horizontal="center" vertical="center" wrapText="1"/>
    </xf>
    <xf numFmtId="164" fontId="8" fillId="0" borderId="16" xfId="1" applyNumberFormat="1" applyFont="1" applyFill="1" applyBorder="1" applyAlignment="1">
      <alignment horizontal="right" vertical="center" wrapText="1"/>
    </xf>
    <xf numFmtId="0" fontId="0" fillId="0" borderId="0" xfId="0" applyAlignment="1">
      <alignment horizontal="left" vertical="center" wrapText="1"/>
    </xf>
    <xf numFmtId="0" fontId="0" fillId="3" borderId="0" xfId="0" applyFill="1" applyAlignment="1">
      <alignment horizontal="left" vertical="center" wrapText="1"/>
    </xf>
    <xf numFmtId="0" fontId="0" fillId="0" borderId="0" xfId="0" applyFill="1" applyAlignment="1">
      <alignment horizontal="left" vertical="center" wrapText="1"/>
    </xf>
    <xf numFmtId="164" fontId="8" fillId="0" borderId="16" xfId="1" applyNumberFormat="1" applyFont="1" applyFill="1" applyBorder="1" applyAlignment="1">
      <alignment horizontal="left" vertical="center" wrapText="1"/>
    </xf>
    <xf numFmtId="167" fontId="8" fillId="0" borderId="16" xfId="0" applyNumberFormat="1" applyFont="1" applyFill="1" applyBorder="1" applyAlignment="1">
      <alignment horizontal="right" vertical="center" wrapText="1"/>
    </xf>
    <xf numFmtId="0" fontId="8" fillId="0" borderId="16" xfId="0" applyFont="1" applyFill="1" applyBorder="1" applyAlignment="1">
      <alignment horizontal="left" vertical="center" wrapText="1"/>
    </xf>
    <xf numFmtId="0" fontId="0" fillId="0" borderId="0" xfId="0" applyBorder="1" applyAlignment="1">
      <alignment wrapText="1"/>
    </xf>
    <xf numFmtId="0" fontId="0" fillId="0" borderId="0" xfId="0" applyFill="1" applyBorder="1" applyAlignment="1">
      <alignment wrapText="1"/>
    </xf>
    <xf numFmtId="0" fontId="0" fillId="0" borderId="0" xfId="0" applyFill="1" applyAlignment="1">
      <alignment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Border="1" applyAlignment="1">
      <alignment horizontal="left" vertical="center" wrapText="1"/>
    </xf>
    <xf numFmtId="164" fontId="1" fillId="0" borderId="0" xfId="1" applyNumberFormat="1" applyFont="1" applyBorder="1" applyAlignment="1">
      <alignment horizontal="left" vertical="center" wrapText="1"/>
    </xf>
    <xf numFmtId="164" fontId="1" fillId="0" borderId="0" xfId="1" applyNumberFormat="1" applyFont="1" applyFill="1" applyBorder="1" applyAlignment="1">
      <alignment horizontal="left" vertical="center" wrapText="1"/>
    </xf>
    <xf numFmtId="166" fontId="1" fillId="0" borderId="0" xfId="1" applyFont="1" applyAlignment="1">
      <alignment horizontal="center" wrapText="1"/>
    </xf>
    <xf numFmtId="167" fontId="1" fillId="0" borderId="0" xfId="1" applyNumberFormat="1" applyFont="1" applyAlignment="1">
      <alignment horizontal="right" wrapText="1"/>
    </xf>
    <xf numFmtId="0" fontId="0" fillId="0" borderId="0" xfId="0" applyAlignment="1">
      <alignment horizontal="right" wrapText="1"/>
    </xf>
    <xf numFmtId="0" fontId="3" fillId="0" borderId="0" xfId="0" applyFont="1" applyAlignment="1">
      <alignment wrapText="1"/>
    </xf>
    <xf numFmtId="0" fontId="0" fillId="0" borderId="0" xfId="0" applyAlignment="1">
      <alignment horizontal="center"/>
    </xf>
    <xf numFmtId="0" fontId="4" fillId="2" borderId="1" xfId="2" applyBorder="1" applyAlignment="1">
      <alignment wrapText="1"/>
    </xf>
    <xf numFmtId="0" fontId="4" fillId="2" borderId="15" xfId="2" applyBorder="1" applyAlignment="1">
      <alignment horizontal="left" wrapText="1"/>
    </xf>
    <xf numFmtId="0" fontId="4" fillId="2" borderId="2" xfId="2" applyBorder="1" applyAlignment="1">
      <alignment horizontal="center" wrapText="1"/>
    </xf>
    <xf numFmtId="0" fontId="0" fillId="0" borderId="16" xfId="0" applyBorder="1" applyAlignment="1">
      <alignment wrapText="1"/>
    </xf>
    <xf numFmtId="0" fontId="0" fillId="0" borderId="7" xfId="0" applyBorder="1" applyAlignment="1">
      <alignment horizontal="center" wrapText="1"/>
    </xf>
    <xf numFmtId="0" fontId="0" fillId="0" borderId="13" xfId="0" applyBorder="1" applyAlignment="1">
      <alignment wrapText="1"/>
    </xf>
    <xf numFmtId="0" fontId="0" fillId="0" borderId="17" xfId="0" applyBorder="1" applyAlignment="1">
      <alignment wrapText="1"/>
    </xf>
    <xf numFmtId="0" fontId="0" fillId="0" borderId="14" xfId="0" applyBorder="1" applyAlignment="1">
      <alignment horizontal="center" wrapText="1"/>
    </xf>
    <xf numFmtId="0" fontId="0" fillId="0" borderId="0" xfId="0" applyFill="1" applyAlignment="1">
      <alignment horizontal="center" wrapText="1"/>
    </xf>
    <xf numFmtId="0" fontId="9" fillId="0" borderId="1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vertical="center" wrapText="1"/>
    </xf>
    <xf numFmtId="0" fontId="8" fillId="0" borderId="16" xfId="0" applyFont="1" applyFill="1" applyBorder="1" applyAlignment="1">
      <alignment wrapText="1"/>
    </xf>
    <xf numFmtId="0" fontId="8" fillId="0" borderId="7" xfId="0" applyFont="1" applyFill="1" applyBorder="1" applyAlignment="1">
      <alignment horizontal="left" vertical="center" wrapText="1"/>
    </xf>
  </cellXfs>
  <cellStyles count="4">
    <cellStyle name="Énfasis1" xfId="2" builtinId="29"/>
    <cellStyle name="Hipervínculo" xfId="3"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perintendenciadelsubsidiofamili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63"/>
  <sheetViews>
    <sheetView tabSelected="1" topLeftCell="B17" zoomScale="90" zoomScaleNormal="90" zoomScalePageLayoutView="80" workbookViewId="0">
      <selection activeCell="C17" sqref="C17"/>
    </sheetView>
  </sheetViews>
  <sheetFormatPr baseColWidth="10" defaultColWidth="10.85546875" defaultRowHeight="15" x14ac:dyDescent="0.25"/>
  <cols>
    <col min="1" max="1" width="10.85546875" style="2"/>
    <col min="2" max="2" width="16" style="2" customWidth="1"/>
    <col min="3" max="3" width="87.28515625" style="2" customWidth="1"/>
    <col min="4" max="4" width="14.42578125" style="3" customWidth="1"/>
    <col min="5" max="5" width="13.42578125" style="3" customWidth="1"/>
    <col min="6" max="6" width="14.140625" style="2" customWidth="1"/>
    <col min="7" max="7" width="17.140625" style="2" customWidth="1"/>
    <col min="8" max="8" width="17.42578125" style="2" customWidth="1"/>
    <col min="9" max="9" width="16.5703125" style="2" customWidth="1"/>
    <col min="10" max="11" width="13.42578125" style="2" customWidth="1"/>
    <col min="12" max="12" width="39.42578125" style="2" customWidth="1"/>
    <col min="13" max="16384" width="10.85546875" style="2"/>
  </cols>
  <sheetData>
    <row r="2" spans="2:9" x14ac:dyDescent="0.25">
      <c r="B2" s="1" t="s">
        <v>0</v>
      </c>
    </row>
    <row r="3" spans="2:9" x14ac:dyDescent="0.25">
      <c r="B3" s="1"/>
    </row>
    <row r="4" spans="2:9" ht="15.75" thickBot="1" x14ac:dyDescent="0.3">
      <c r="B4" s="1" t="s">
        <v>1</v>
      </c>
    </row>
    <row r="5" spans="2:9" x14ac:dyDescent="0.25">
      <c r="B5" s="4" t="s">
        <v>2</v>
      </c>
      <c r="C5" s="5" t="s">
        <v>3</v>
      </c>
      <c r="F5" s="6" t="s">
        <v>4</v>
      </c>
      <c r="G5" s="7"/>
      <c r="H5" s="7"/>
      <c r="I5" s="8"/>
    </row>
    <row r="6" spans="2:9" x14ac:dyDescent="0.25">
      <c r="B6" s="9" t="s">
        <v>5</v>
      </c>
      <c r="C6" s="10" t="s">
        <v>6</v>
      </c>
      <c r="F6" s="11"/>
      <c r="G6" s="12"/>
      <c r="H6" s="12"/>
      <c r="I6" s="13"/>
    </row>
    <row r="7" spans="2:9" x14ac:dyDescent="0.25">
      <c r="B7" s="9" t="s">
        <v>7</v>
      </c>
      <c r="C7" s="14">
        <v>3487800</v>
      </c>
      <c r="F7" s="11"/>
      <c r="G7" s="12"/>
      <c r="H7" s="12"/>
      <c r="I7" s="13"/>
    </row>
    <row r="8" spans="2:9" x14ac:dyDescent="0.25">
      <c r="B8" s="9" t="s">
        <v>8</v>
      </c>
      <c r="C8" s="15" t="s">
        <v>9</v>
      </c>
      <c r="F8" s="11"/>
      <c r="G8" s="12"/>
      <c r="H8" s="12"/>
      <c r="I8" s="13"/>
    </row>
    <row r="9" spans="2:9" s="22" customFormat="1" ht="137.25" customHeight="1" x14ac:dyDescent="0.25">
      <c r="B9" s="16" t="s">
        <v>10</v>
      </c>
      <c r="C9" s="17" t="s">
        <v>11</v>
      </c>
      <c r="D9" s="18"/>
      <c r="E9" s="18"/>
      <c r="F9" s="19"/>
      <c r="G9" s="20"/>
      <c r="H9" s="20"/>
      <c r="I9" s="21"/>
    </row>
    <row r="10" spans="2:9" s="22" customFormat="1" ht="102.75" customHeight="1" x14ac:dyDescent="0.25">
      <c r="B10" s="16" t="s">
        <v>12</v>
      </c>
      <c r="C10" s="17" t="s">
        <v>13</v>
      </c>
      <c r="D10" s="18"/>
      <c r="E10" s="18"/>
      <c r="F10" s="23"/>
      <c r="G10" s="23"/>
      <c r="H10" s="23"/>
      <c r="I10" s="23"/>
    </row>
    <row r="11" spans="2:9" s="22" customFormat="1" ht="30" x14ac:dyDescent="0.25">
      <c r="B11" s="16" t="s">
        <v>14</v>
      </c>
      <c r="C11" s="17" t="s">
        <v>15</v>
      </c>
      <c r="D11" s="18"/>
      <c r="E11" s="18"/>
      <c r="F11" s="24" t="s">
        <v>16</v>
      </c>
      <c r="G11" s="25"/>
      <c r="H11" s="25"/>
      <c r="I11" s="26"/>
    </row>
    <row r="12" spans="2:9" s="22" customFormat="1" ht="30" x14ac:dyDescent="0.25">
      <c r="B12" s="16" t="s">
        <v>17</v>
      </c>
      <c r="C12" s="27">
        <f>H156</f>
        <v>0</v>
      </c>
      <c r="D12" s="18"/>
      <c r="E12" s="18"/>
      <c r="F12" s="28"/>
      <c r="G12" s="29"/>
      <c r="H12" s="29"/>
      <c r="I12" s="30"/>
    </row>
    <row r="13" spans="2:9" s="22" customFormat="1" ht="45" x14ac:dyDescent="0.25">
      <c r="B13" s="16" t="s">
        <v>18</v>
      </c>
      <c r="C13" s="27">
        <v>218747760</v>
      </c>
      <c r="D13" s="18"/>
      <c r="E13" s="18"/>
      <c r="F13" s="28"/>
      <c r="G13" s="29"/>
      <c r="H13" s="29"/>
      <c r="I13" s="30"/>
    </row>
    <row r="14" spans="2:9" s="22" customFormat="1" ht="45" x14ac:dyDescent="0.25">
      <c r="B14" s="16" t="s">
        <v>19</v>
      </c>
      <c r="C14" s="27">
        <v>21874776</v>
      </c>
      <c r="D14" s="18"/>
      <c r="E14" s="18"/>
      <c r="F14" s="28"/>
      <c r="G14" s="29"/>
      <c r="H14" s="29"/>
      <c r="I14" s="30"/>
    </row>
    <row r="15" spans="2:9" s="22" customFormat="1" ht="45.75" thickBot="1" x14ac:dyDescent="0.3">
      <c r="B15" s="31" t="s">
        <v>20</v>
      </c>
      <c r="C15" s="32">
        <v>43117</v>
      </c>
      <c r="D15" s="18"/>
      <c r="E15" s="18"/>
      <c r="F15" s="33"/>
      <c r="G15" s="34"/>
      <c r="H15" s="34"/>
      <c r="I15" s="35"/>
    </row>
    <row r="17" spans="2:12" ht="15.75" thickBot="1" x14ac:dyDescent="0.3">
      <c r="B17" s="1" t="s">
        <v>21</v>
      </c>
      <c r="C17" s="68"/>
      <c r="D17" s="68"/>
    </row>
    <row r="18" spans="2:12" s="39" customFormat="1" ht="59.25" customHeight="1" x14ac:dyDescent="0.25">
      <c r="B18" s="36" t="s">
        <v>22</v>
      </c>
      <c r="C18" s="37" t="s">
        <v>23</v>
      </c>
      <c r="D18" s="37" t="s">
        <v>24</v>
      </c>
      <c r="E18" s="37" t="s">
        <v>25</v>
      </c>
      <c r="F18" s="37" t="s">
        <v>26</v>
      </c>
      <c r="G18" s="37" t="s">
        <v>27</v>
      </c>
      <c r="H18" s="37" t="s">
        <v>28</v>
      </c>
      <c r="I18" s="37" t="s">
        <v>29</v>
      </c>
      <c r="J18" s="37" t="s">
        <v>30</v>
      </c>
      <c r="K18" s="37" t="s">
        <v>31</v>
      </c>
      <c r="L18" s="38" t="s">
        <v>32</v>
      </c>
    </row>
    <row r="19" spans="2:12" s="39" customFormat="1" ht="59.25" customHeight="1" x14ac:dyDescent="0.25">
      <c r="B19" s="46">
        <v>76111501</v>
      </c>
      <c r="C19" s="46" t="s">
        <v>33</v>
      </c>
      <c r="D19" s="71" t="s">
        <v>34</v>
      </c>
      <c r="E19" s="46" t="s">
        <v>35</v>
      </c>
      <c r="F19" s="46" t="s">
        <v>36</v>
      </c>
      <c r="G19" s="46" t="s">
        <v>37</v>
      </c>
      <c r="H19" s="40">
        <v>222540303.47999999</v>
      </c>
      <c r="I19" s="40">
        <v>222540303.47999999</v>
      </c>
      <c r="J19" s="71" t="s">
        <v>38</v>
      </c>
      <c r="K19" s="71" t="s">
        <v>39</v>
      </c>
      <c r="L19" s="46" t="s">
        <v>40</v>
      </c>
    </row>
    <row r="20" spans="2:12" s="39" customFormat="1" ht="59.25" customHeight="1" x14ac:dyDescent="0.25">
      <c r="B20" s="46">
        <v>55101519</v>
      </c>
      <c r="C20" s="46" t="s">
        <v>41</v>
      </c>
      <c r="D20" s="71" t="s">
        <v>34</v>
      </c>
      <c r="E20" s="46" t="s">
        <v>42</v>
      </c>
      <c r="F20" s="46" t="s">
        <v>43</v>
      </c>
      <c r="G20" s="46" t="s">
        <v>37</v>
      </c>
      <c r="H20" s="40">
        <v>10000000</v>
      </c>
      <c r="I20" s="40">
        <v>10000000</v>
      </c>
      <c r="J20" s="71" t="s">
        <v>38</v>
      </c>
      <c r="K20" s="71" t="s">
        <v>39</v>
      </c>
      <c r="L20" s="46" t="s">
        <v>40</v>
      </c>
    </row>
    <row r="21" spans="2:12" s="39" customFormat="1" ht="59.25" customHeight="1" x14ac:dyDescent="0.25">
      <c r="B21" s="46">
        <v>78111500</v>
      </c>
      <c r="C21" s="46" t="s">
        <v>44</v>
      </c>
      <c r="D21" s="71" t="s">
        <v>34</v>
      </c>
      <c r="E21" s="46" t="s">
        <v>45</v>
      </c>
      <c r="F21" s="46" t="s">
        <v>36</v>
      </c>
      <c r="G21" s="46" t="s">
        <v>37</v>
      </c>
      <c r="H21" s="40">
        <v>150000000</v>
      </c>
      <c r="I21" s="40">
        <v>150000000</v>
      </c>
      <c r="J21" s="71" t="s">
        <v>38</v>
      </c>
      <c r="K21" s="71" t="s">
        <v>39</v>
      </c>
      <c r="L21" s="46" t="s">
        <v>40</v>
      </c>
    </row>
    <row r="22" spans="2:12" s="39" customFormat="1" ht="59.25" customHeight="1" x14ac:dyDescent="0.25">
      <c r="B22" s="46">
        <v>78181701</v>
      </c>
      <c r="C22" s="46" t="s">
        <v>46</v>
      </c>
      <c r="D22" s="71" t="s">
        <v>34</v>
      </c>
      <c r="E22" s="46" t="s">
        <v>42</v>
      </c>
      <c r="F22" s="46" t="s">
        <v>36</v>
      </c>
      <c r="G22" s="46" t="s">
        <v>37</v>
      </c>
      <c r="H22" s="40">
        <v>30000000</v>
      </c>
      <c r="I22" s="40">
        <v>30000000</v>
      </c>
      <c r="J22" s="71" t="s">
        <v>38</v>
      </c>
      <c r="K22" s="71" t="s">
        <v>39</v>
      </c>
      <c r="L22" s="46" t="s">
        <v>40</v>
      </c>
    </row>
    <row r="23" spans="2:12" s="39" customFormat="1" ht="59.25" customHeight="1" x14ac:dyDescent="0.25">
      <c r="B23" s="46">
        <v>78181500</v>
      </c>
      <c r="C23" s="46" t="s">
        <v>47</v>
      </c>
      <c r="D23" s="71" t="s">
        <v>48</v>
      </c>
      <c r="E23" s="46" t="s">
        <v>35</v>
      </c>
      <c r="F23" s="46" t="s">
        <v>49</v>
      </c>
      <c r="G23" s="46" t="s">
        <v>50</v>
      </c>
      <c r="H23" s="40">
        <v>30000000</v>
      </c>
      <c r="I23" s="40">
        <v>30000000</v>
      </c>
      <c r="J23" s="71" t="s">
        <v>51</v>
      </c>
      <c r="K23" s="71" t="s">
        <v>52</v>
      </c>
      <c r="L23" s="46" t="s">
        <v>40</v>
      </c>
    </row>
    <row r="24" spans="2:12" s="39" customFormat="1" ht="59.25" customHeight="1" x14ac:dyDescent="0.25">
      <c r="B24" s="46" t="s">
        <v>53</v>
      </c>
      <c r="C24" s="46" t="s">
        <v>54</v>
      </c>
      <c r="D24" s="71" t="s">
        <v>55</v>
      </c>
      <c r="E24" s="46" t="s">
        <v>45</v>
      </c>
      <c r="F24" s="46" t="s">
        <v>56</v>
      </c>
      <c r="G24" s="46" t="s">
        <v>50</v>
      </c>
      <c r="H24" s="40">
        <v>6000000</v>
      </c>
      <c r="I24" s="40">
        <v>6000000</v>
      </c>
      <c r="J24" s="71" t="s">
        <v>51</v>
      </c>
      <c r="K24" s="71" t="s">
        <v>52</v>
      </c>
      <c r="L24" s="46" t="s">
        <v>40</v>
      </c>
    </row>
    <row r="25" spans="2:12" s="39" customFormat="1" ht="59.25" customHeight="1" x14ac:dyDescent="0.25">
      <c r="B25" s="46" t="s">
        <v>57</v>
      </c>
      <c r="C25" s="46" t="s">
        <v>58</v>
      </c>
      <c r="D25" s="71" t="s">
        <v>59</v>
      </c>
      <c r="E25" s="46" t="s">
        <v>60</v>
      </c>
      <c r="F25" s="46" t="s">
        <v>56</v>
      </c>
      <c r="G25" s="46" t="s">
        <v>50</v>
      </c>
      <c r="H25" s="40">
        <v>5000000</v>
      </c>
      <c r="I25" s="40">
        <v>5000000</v>
      </c>
      <c r="J25" s="71" t="s">
        <v>51</v>
      </c>
      <c r="K25" s="71" t="s">
        <v>52</v>
      </c>
      <c r="L25" s="46" t="s">
        <v>40</v>
      </c>
    </row>
    <row r="26" spans="2:12" s="39" customFormat="1" ht="59.25" customHeight="1" x14ac:dyDescent="0.25">
      <c r="B26" s="46" t="s">
        <v>61</v>
      </c>
      <c r="C26" s="46" t="s">
        <v>62</v>
      </c>
      <c r="D26" s="71" t="s">
        <v>63</v>
      </c>
      <c r="E26" s="46" t="s">
        <v>64</v>
      </c>
      <c r="F26" s="46" t="s">
        <v>56</v>
      </c>
      <c r="G26" s="46" t="s">
        <v>50</v>
      </c>
      <c r="H26" s="40">
        <v>75000000</v>
      </c>
      <c r="I26" s="40">
        <v>75000000</v>
      </c>
      <c r="J26" s="71" t="s">
        <v>51</v>
      </c>
      <c r="K26" s="71" t="s">
        <v>52</v>
      </c>
      <c r="L26" s="46" t="s">
        <v>40</v>
      </c>
    </row>
    <row r="27" spans="2:12" s="39" customFormat="1" ht="59.25" customHeight="1" x14ac:dyDescent="0.25">
      <c r="B27" s="46">
        <v>92121500</v>
      </c>
      <c r="C27" s="46" t="s">
        <v>65</v>
      </c>
      <c r="D27" s="71" t="s">
        <v>34</v>
      </c>
      <c r="E27" s="46" t="s">
        <v>35</v>
      </c>
      <c r="F27" s="46" t="s">
        <v>66</v>
      </c>
      <c r="G27" s="46" t="s">
        <v>50</v>
      </c>
      <c r="H27" s="40">
        <v>111196387</v>
      </c>
      <c r="I27" s="40">
        <v>111196387</v>
      </c>
      <c r="J27" s="71" t="s">
        <v>51</v>
      </c>
      <c r="K27" s="71" t="s">
        <v>52</v>
      </c>
      <c r="L27" s="46" t="s">
        <v>40</v>
      </c>
    </row>
    <row r="28" spans="2:12" s="39" customFormat="1" ht="59.25" customHeight="1" x14ac:dyDescent="0.25">
      <c r="B28" s="46">
        <v>32101600</v>
      </c>
      <c r="C28" s="46" t="s">
        <v>67</v>
      </c>
      <c r="D28" s="71" t="s">
        <v>48</v>
      </c>
      <c r="E28" s="46" t="s">
        <v>35</v>
      </c>
      <c r="F28" s="46" t="s">
        <v>68</v>
      </c>
      <c r="G28" s="46" t="s">
        <v>50</v>
      </c>
      <c r="H28" s="40">
        <v>6000000</v>
      </c>
      <c r="I28" s="40">
        <v>6000000</v>
      </c>
      <c r="J28" s="71" t="s">
        <v>51</v>
      </c>
      <c r="K28" s="71" t="s">
        <v>52</v>
      </c>
      <c r="L28" s="46" t="s">
        <v>40</v>
      </c>
    </row>
    <row r="29" spans="2:12" s="39" customFormat="1" ht="59.25" customHeight="1" x14ac:dyDescent="0.25">
      <c r="B29" s="46">
        <v>78111800</v>
      </c>
      <c r="C29" s="46" t="s">
        <v>69</v>
      </c>
      <c r="D29" s="71" t="s">
        <v>34</v>
      </c>
      <c r="E29" s="46" t="s">
        <v>70</v>
      </c>
      <c r="F29" s="46" t="s">
        <v>71</v>
      </c>
      <c r="G29" s="46" t="s">
        <v>50</v>
      </c>
      <c r="H29" s="40">
        <v>409000000</v>
      </c>
      <c r="I29" s="40">
        <v>409000000</v>
      </c>
      <c r="J29" s="71" t="s">
        <v>51</v>
      </c>
      <c r="K29" s="71" t="s">
        <v>52</v>
      </c>
      <c r="L29" s="46" t="s">
        <v>40</v>
      </c>
    </row>
    <row r="30" spans="2:12" s="39" customFormat="1" ht="59.25" customHeight="1" x14ac:dyDescent="0.25">
      <c r="B30" s="46">
        <v>80101500</v>
      </c>
      <c r="C30" s="46" t="s">
        <v>72</v>
      </c>
      <c r="D30" s="71" t="s">
        <v>55</v>
      </c>
      <c r="E30" s="46" t="s">
        <v>73</v>
      </c>
      <c r="F30" s="46" t="s">
        <v>68</v>
      </c>
      <c r="G30" s="46" t="s">
        <v>50</v>
      </c>
      <c r="H30" s="40">
        <v>15000000</v>
      </c>
      <c r="I30" s="40">
        <v>15000000</v>
      </c>
      <c r="J30" s="71" t="s">
        <v>51</v>
      </c>
      <c r="K30" s="71" t="s">
        <v>52</v>
      </c>
      <c r="L30" s="46" t="s">
        <v>40</v>
      </c>
    </row>
    <row r="31" spans="2:12" s="39" customFormat="1" ht="59.25" customHeight="1" x14ac:dyDescent="0.25">
      <c r="B31" s="46">
        <v>84131503</v>
      </c>
      <c r="C31" s="46" t="s">
        <v>74</v>
      </c>
      <c r="D31" s="71" t="s">
        <v>75</v>
      </c>
      <c r="E31" s="46" t="s">
        <v>76</v>
      </c>
      <c r="F31" s="46" t="s">
        <v>56</v>
      </c>
      <c r="G31" s="46" t="s">
        <v>50</v>
      </c>
      <c r="H31" s="40">
        <v>8000000</v>
      </c>
      <c r="I31" s="40">
        <v>8000000</v>
      </c>
      <c r="J31" s="71" t="s">
        <v>51</v>
      </c>
      <c r="K31" s="71" t="s">
        <v>52</v>
      </c>
      <c r="L31" s="46" t="s">
        <v>40</v>
      </c>
    </row>
    <row r="32" spans="2:12" s="39" customFormat="1" ht="59.25" customHeight="1" x14ac:dyDescent="0.25">
      <c r="B32" s="46">
        <v>84131607</v>
      </c>
      <c r="C32" s="46" t="s">
        <v>77</v>
      </c>
      <c r="D32" s="71" t="s">
        <v>63</v>
      </c>
      <c r="E32" s="46" t="s">
        <v>76</v>
      </c>
      <c r="F32" s="46" t="s">
        <v>56</v>
      </c>
      <c r="G32" s="46" t="s">
        <v>50</v>
      </c>
      <c r="H32" s="40">
        <v>5000000</v>
      </c>
      <c r="I32" s="40">
        <v>5000000</v>
      </c>
      <c r="J32" s="71" t="s">
        <v>51</v>
      </c>
      <c r="K32" s="71" t="s">
        <v>52</v>
      </c>
      <c r="L32" s="46" t="s">
        <v>40</v>
      </c>
    </row>
    <row r="33" spans="2:12" s="39" customFormat="1" ht="59.25" customHeight="1" x14ac:dyDescent="0.25">
      <c r="B33" s="46">
        <v>46191600</v>
      </c>
      <c r="C33" s="46" t="s">
        <v>78</v>
      </c>
      <c r="D33" s="71" t="s">
        <v>63</v>
      </c>
      <c r="E33" s="46" t="s">
        <v>76</v>
      </c>
      <c r="F33" s="46" t="s">
        <v>68</v>
      </c>
      <c r="G33" s="46" t="s">
        <v>50</v>
      </c>
      <c r="H33" s="40">
        <v>10000000</v>
      </c>
      <c r="I33" s="40">
        <v>10000000</v>
      </c>
      <c r="J33" s="71" t="s">
        <v>51</v>
      </c>
      <c r="K33" s="71" t="s">
        <v>52</v>
      </c>
      <c r="L33" s="46" t="s">
        <v>40</v>
      </c>
    </row>
    <row r="34" spans="2:12" s="39" customFormat="1" ht="59.25" customHeight="1" x14ac:dyDescent="0.25">
      <c r="B34" s="46">
        <v>80161500</v>
      </c>
      <c r="C34" s="46" t="s">
        <v>79</v>
      </c>
      <c r="D34" s="71" t="s">
        <v>80</v>
      </c>
      <c r="E34" s="46" t="s">
        <v>70</v>
      </c>
      <c r="F34" s="46" t="s">
        <v>43</v>
      </c>
      <c r="G34" s="46" t="s">
        <v>50</v>
      </c>
      <c r="H34" s="40">
        <v>400000000</v>
      </c>
      <c r="I34" s="40">
        <v>400000000</v>
      </c>
      <c r="J34" s="71" t="s">
        <v>51</v>
      </c>
      <c r="K34" s="71" t="s">
        <v>52</v>
      </c>
      <c r="L34" s="46" t="s">
        <v>40</v>
      </c>
    </row>
    <row r="35" spans="2:12" s="39" customFormat="1" ht="59.25" customHeight="1" x14ac:dyDescent="0.25">
      <c r="B35" s="46">
        <v>80101504</v>
      </c>
      <c r="C35" s="46" t="s">
        <v>81</v>
      </c>
      <c r="D35" s="71" t="s">
        <v>34</v>
      </c>
      <c r="E35" s="46" t="s">
        <v>82</v>
      </c>
      <c r="F35" s="46" t="s">
        <v>43</v>
      </c>
      <c r="G35" s="46" t="s">
        <v>50</v>
      </c>
      <c r="H35" s="40">
        <f t="shared" ref="H35:I37" si="0">1500000*5</f>
        <v>7500000</v>
      </c>
      <c r="I35" s="40">
        <f t="shared" si="0"/>
        <v>7500000</v>
      </c>
      <c r="J35" s="71" t="s">
        <v>51</v>
      </c>
      <c r="K35" s="71" t="s">
        <v>52</v>
      </c>
      <c r="L35" s="46" t="s">
        <v>40</v>
      </c>
    </row>
    <row r="36" spans="2:12" s="39" customFormat="1" ht="59.25" customHeight="1" x14ac:dyDescent="0.25">
      <c r="B36" s="46">
        <v>80101504</v>
      </c>
      <c r="C36" s="46" t="s">
        <v>83</v>
      </c>
      <c r="D36" s="71" t="s">
        <v>34</v>
      </c>
      <c r="E36" s="46" t="s">
        <v>82</v>
      </c>
      <c r="F36" s="46" t="s">
        <v>43</v>
      </c>
      <c r="G36" s="46" t="s">
        <v>50</v>
      </c>
      <c r="H36" s="40">
        <f>1800000*5</f>
        <v>9000000</v>
      </c>
      <c r="I36" s="40">
        <f>1800000*5</f>
        <v>9000000</v>
      </c>
      <c r="J36" s="71" t="s">
        <v>51</v>
      </c>
      <c r="K36" s="71" t="s">
        <v>52</v>
      </c>
      <c r="L36" s="46" t="s">
        <v>40</v>
      </c>
    </row>
    <row r="37" spans="2:12" s="39" customFormat="1" ht="59.25" customHeight="1" x14ac:dyDescent="0.25">
      <c r="B37" s="46">
        <v>80101504</v>
      </c>
      <c r="C37" s="46" t="s">
        <v>83</v>
      </c>
      <c r="D37" s="71" t="s">
        <v>34</v>
      </c>
      <c r="E37" s="46" t="s">
        <v>82</v>
      </c>
      <c r="F37" s="46" t="s">
        <v>43</v>
      </c>
      <c r="G37" s="46" t="s">
        <v>50</v>
      </c>
      <c r="H37" s="40">
        <f t="shared" si="0"/>
        <v>7500000</v>
      </c>
      <c r="I37" s="40">
        <f t="shared" si="0"/>
        <v>7500000</v>
      </c>
      <c r="J37" s="71" t="s">
        <v>51</v>
      </c>
      <c r="K37" s="71" t="s">
        <v>52</v>
      </c>
      <c r="L37" s="46" t="s">
        <v>40</v>
      </c>
    </row>
    <row r="38" spans="2:12" s="39" customFormat="1" ht="59.25" customHeight="1" x14ac:dyDescent="0.25">
      <c r="B38" s="46">
        <v>80101504</v>
      </c>
      <c r="C38" s="46" t="s">
        <v>84</v>
      </c>
      <c r="D38" s="71" t="s">
        <v>34</v>
      </c>
      <c r="E38" s="46" t="s">
        <v>82</v>
      </c>
      <c r="F38" s="46" t="s">
        <v>43</v>
      </c>
      <c r="G38" s="46" t="s">
        <v>50</v>
      </c>
      <c r="H38" s="40">
        <f>5000000*5</f>
        <v>25000000</v>
      </c>
      <c r="I38" s="40">
        <f>5000000*5</f>
        <v>25000000</v>
      </c>
      <c r="J38" s="71" t="s">
        <v>51</v>
      </c>
      <c r="K38" s="71" t="s">
        <v>52</v>
      </c>
      <c r="L38" s="46" t="s">
        <v>40</v>
      </c>
    </row>
    <row r="39" spans="2:12" s="39" customFormat="1" ht="59.25" customHeight="1" x14ac:dyDescent="0.25">
      <c r="B39" s="46">
        <v>80101504</v>
      </c>
      <c r="C39" s="46" t="s">
        <v>85</v>
      </c>
      <c r="D39" s="71" t="s">
        <v>34</v>
      </c>
      <c r="E39" s="46" t="s">
        <v>82</v>
      </c>
      <c r="F39" s="46" t="s">
        <v>43</v>
      </c>
      <c r="G39" s="46" t="s">
        <v>50</v>
      </c>
      <c r="H39" s="40">
        <f>1500000*5</f>
        <v>7500000</v>
      </c>
      <c r="I39" s="40">
        <f>1500000*5</f>
        <v>7500000</v>
      </c>
      <c r="J39" s="71" t="s">
        <v>51</v>
      </c>
      <c r="K39" s="71" t="s">
        <v>52</v>
      </c>
      <c r="L39" s="46" t="s">
        <v>40</v>
      </c>
    </row>
    <row r="40" spans="2:12" s="41" customFormat="1" ht="75" customHeight="1" x14ac:dyDescent="0.25">
      <c r="B40" s="46">
        <v>81112300</v>
      </c>
      <c r="C40" s="46" t="s">
        <v>86</v>
      </c>
      <c r="D40" s="71" t="s">
        <v>75</v>
      </c>
      <c r="E40" s="46" t="s">
        <v>76</v>
      </c>
      <c r="F40" s="46" t="s">
        <v>71</v>
      </c>
      <c r="G40" s="46" t="s">
        <v>87</v>
      </c>
      <c r="H40" s="40">
        <v>270000000</v>
      </c>
      <c r="I40" s="40">
        <v>270000000</v>
      </c>
      <c r="J40" s="71" t="s">
        <v>51</v>
      </c>
      <c r="K40" s="71" t="s">
        <v>39</v>
      </c>
      <c r="L40" s="46" t="s">
        <v>40</v>
      </c>
    </row>
    <row r="41" spans="2:12" s="41" customFormat="1" ht="75" customHeight="1" x14ac:dyDescent="0.25">
      <c r="B41" s="46">
        <v>81112000</v>
      </c>
      <c r="C41" s="46" t="s">
        <v>88</v>
      </c>
      <c r="D41" s="71" t="s">
        <v>75</v>
      </c>
      <c r="E41" s="46" t="s">
        <v>76</v>
      </c>
      <c r="F41" s="46" t="s">
        <v>36</v>
      </c>
      <c r="G41" s="46" t="s">
        <v>87</v>
      </c>
      <c r="H41" s="40">
        <v>52315665</v>
      </c>
      <c r="I41" s="40">
        <v>52315665</v>
      </c>
      <c r="J41" s="71" t="s">
        <v>38</v>
      </c>
      <c r="K41" s="71" t="s">
        <v>39</v>
      </c>
      <c r="L41" s="46" t="s">
        <v>40</v>
      </c>
    </row>
    <row r="42" spans="2:12" s="41" customFormat="1" ht="75" customHeight="1" x14ac:dyDescent="0.25">
      <c r="B42" s="46">
        <v>81112000</v>
      </c>
      <c r="C42" s="46" t="s">
        <v>89</v>
      </c>
      <c r="D42" s="71" t="s">
        <v>75</v>
      </c>
      <c r="E42" s="46" t="s">
        <v>70</v>
      </c>
      <c r="F42" s="46" t="s">
        <v>36</v>
      </c>
      <c r="G42" s="46" t="s">
        <v>87</v>
      </c>
      <c r="H42" s="40">
        <v>139942572</v>
      </c>
      <c r="I42" s="40">
        <v>139942572</v>
      </c>
      <c r="J42" s="71" t="s">
        <v>38</v>
      </c>
      <c r="K42" s="71" t="s">
        <v>39</v>
      </c>
      <c r="L42" s="46" t="s">
        <v>40</v>
      </c>
    </row>
    <row r="43" spans="2:12" s="41" customFormat="1" ht="75" customHeight="1" x14ac:dyDescent="0.25">
      <c r="B43" s="46">
        <v>81112102</v>
      </c>
      <c r="C43" s="46" t="s">
        <v>90</v>
      </c>
      <c r="D43" s="71" t="s">
        <v>63</v>
      </c>
      <c r="E43" s="46" t="s">
        <v>76</v>
      </c>
      <c r="F43" s="46" t="s">
        <v>36</v>
      </c>
      <c r="G43" s="46" t="s">
        <v>87</v>
      </c>
      <c r="H43" s="40">
        <v>60000000</v>
      </c>
      <c r="I43" s="40">
        <v>60000000</v>
      </c>
      <c r="J43" s="71" t="s">
        <v>38</v>
      </c>
      <c r="K43" s="71" t="s">
        <v>39</v>
      </c>
      <c r="L43" s="46" t="s">
        <v>40</v>
      </c>
    </row>
    <row r="44" spans="2:12" s="41" customFormat="1" ht="90" customHeight="1" x14ac:dyDescent="0.25">
      <c r="B44" s="46">
        <v>80121700</v>
      </c>
      <c r="C44" s="46" t="s">
        <v>91</v>
      </c>
      <c r="D44" s="71" t="s">
        <v>34</v>
      </c>
      <c r="E44" s="46" t="s">
        <v>92</v>
      </c>
      <c r="F44" s="46" t="s">
        <v>93</v>
      </c>
      <c r="G44" s="46" t="s">
        <v>37</v>
      </c>
      <c r="H44" s="44">
        <v>4000000</v>
      </c>
      <c r="I44" s="44">
        <v>4000000</v>
      </c>
      <c r="J44" s="71" t="s">
        <v>38</v>
      </c>
      <c r="K44" s="71" t="s">
        <v>39</v>
      </c>
      <c r="L44" s="46" t="s">
        <v>40</v>
      </c>
    </row>
    <row r="45" spans="2:12" s="41" customFormat="1" ht="75" customHeight="1" x14ac:dyDescent="0.25">
      <c r="B45" s="46">
        <v>80121700</v>
      </c>
      <c r="C45" s="46" t="s">
        <v>94</v>
      </c>
      <c r="D45" s="71" t="s">
        <v>34</v>
      </c>
      <c r="E45" s="46" t="s">
        <v>42</v>
      </c>
      <c r="F45" s="46" t="s">
        <v>93</v>
      </c>
      <c r="G45" s="46" t="s">
        <v>37</v>
      </c>
      <c r="H45" s="44">
        <f>8000000*11</f>
        <v>88000000</v>
      </c>
      <c r="I45" s="44">
        <f>8000000*11</f>
        <v>88000000</v>
      </c>
      <c r="J45" s="71" t="s">
        <v>38</v>
      </c>
      <c r="K45" s="71" t="s">
        <v>39</v>
      </c>
      <c r="L45" s="46" t="s">
        <v>40</v>
      </c>
    </row>
    <row r="46" spans="2:12" s="41" customFormat="1" ht="96.75" customHeight="1" x14ac:dyDescent="0.25">
      <c r="B46" s="46">
        <v>71161202</v>
      </c>
      <c r="C46" s="46" t="s">
        <v>95</v>
      </c>
      <c r="D46" s="71" t="s">
        <v>34</v>
      </c>
      <c r="E46" s="46" t="s">
        <v>73</v>
      </c>
      <c r="F46" s="46" t="s">
        <v>93</v>
      </c>
      <c r="G46" s="46" t="s">
        <v>50</v>
      </c>
      <c r="H46" s="44">
        <v>2180000000</v>
      </c>
      <c r="I46" s="44">
        <v>2180000000</v>
      </c>
      <c r="J46" s="71" t="s">
        <v>38</v>
      </c>
      <c r="K46" s="71" t="s">
        <v>39</v>
      </c>
      <c r="L46" s="46" t="s">
        <v>40</v>
      </c>
    </row>
    <row r="47" spans="2:12" s="41" customFormat="1" ht="114.75" customHeight="1" x14ac:dyDescent="0.25">
      <c r="B47" s="46">
        <v>80101500</v>
      </c>
      <c r="C47" s="46" t="s">
        <v>96</v>
      </c>
      <c r="D47" s="71" t="s">
        <v>34</v>
      </c>
      <c r="E47" s="46" t="s">
        <v>82</v>
      </c>
      <c r="F47" s="46" t="s">
        <v>43</v>
      </c>
      <c r="G47" s="46" t="s">
        <v>37</v>
      </c>
      <c r="H47" s="44">
        <f>4500000*5</f>
        <v>22500000</v>
      </c>
      <c r="I47" s="44">
        <f>4500000*5</f>
        <v>22500000</v>
      </c>
      <c r="J47" s="71" t="s">
        <v>38</v>
      </c>
      <c r="K47" s="71" t="s">
        <v>39</v>
      </c>
      <c r="L47" s="46" t="s">
        <v>40</v>
      </c>
    </row>
    <row r="48" spans="2:12" s="41" customFormat="1" ht="75" customHeight="1" x14ac:dyDescent="0.25">
      <c r="B48" s="46">
        <v>80121700</v>
      </c>
      <c r="C48" s="46" t="s">
        <v>97</v>
      </c>
      <c r="D48" s="71" t="s">
        <v>34</v>
      </c>
      <c r="E48" s="46" t="s">
        <v>98</v>
      </c>
      <c r="F48" s="46" t="s">
        <v>93</v>
      </c>
      <c r="G48" s="46" t="s">
        <v>37</v>
      </c>
      <c r="H48" s="40">
        <f>7000000*5</f>
        <v>35000000</v>
      </c>
      <c r="I48" s="40">
        <f>7000000*5</f>
        <v>35000000</v>
      </c>
      <c r="J48" s="71" t="s">
        <v>38</v>
      </c>
      <c r="K48" s="71" t="s">
        <v>39</v>
      </c>
      <c r="L48" s="46" t="s">
        <v>40</v>
      </c>
    </row>
    <row r="49" spans="2:12" s="41" customFormat="1" ht="75" customHeight="1" x14ac:dyDescent="0.25">
      <c r="B49" s="46" t="s">
        <v>99</v>
      </c>
      <c r="C49" s="46" t="s">
        <v>100</v>
      </c>
      <c r="D49" s="71" t="s">
        <v>34</v>
      </c>
      <c r="E49" s="46" t="s">
        <v>101</v>
      </c>
      <c r="F49" s="46" t="s">
        <v>43</v>
      </c>
      <c r="G49" s="46" t="s">
        <v>37</v>
      </c>
      <c r="H49" s="44">
        <f>(6000000*5)+3000000</f>
        <v>33000000</v>
      </c>
      <c r="I49" s="44">
        <f>(6000000*5)+3000000</f>
        <v>33000000</v>
      </c>
      <c r="J49" s="71" t="s">
        <v>38</v>
      </c>
      <c r="K49" s="71" t="s">
        <v>39</v>
      </c>
      <c r="L49" s="46" t="s">
        <v>40</v>
      </c>
    </row>
    <row r="50" spans="2:12" s="41" customFormat="1" ht="75" customHeight="1" x14ac:dyDescent="0.25">
      <c r="B50" s="46" t="s">
        <v>102</v>
      </c>
      <c r="C50" s="46" t="s">
        <v>103</v>
      </c>
      <c r="D50" s="71" t="s">
        <v>34</v>
      </c>
      <c r="E50" s="46" t="s">
        <v>82</v>
      </c>
      <c r="F50" s="46" t="s">
        <v>43</v>
      </c>
      <c r="G50" s="46" t="s">
        <v>37</v>
      </c>
      <c r="H50" s="40">
        <f>3500000*5</f>
        <v>17500000</v>
      </c>
      <c r="I50" s="40">
        <f>3500000*5</f>
        <v>17500000</v>
      </c>
      <c r="J50" s="71" t="s">
        <v>38</v>
      </c>
      <c r="K50" s="71" t="s">
        <v>39</v>
      </c>
      <c r="L50" s="46" t="s">
        <v>40</v>
      </c>
    </row>
    <row r="51" spans="2:12" s="41" customFormat="1" ht="105" customHeight="1" x14ac:dyDescent="0.25">
      <c r="B51" s="46">
        <v>80101504</v>
      </c>
      <c r="C51" s="46" t="s">
        <v>104</v>
      </c>
      <c r="D51" s="71" t="s">
        <v>34</v>
      </c>
      <c r="E51" s="46" t="s">
        <v>82</v>
      </c>
      <c r="F51" s="46" t="s">
        <v>43</v>
      </c>
      <c r="G51" s="46" t="s">
        <v>37</v>
      </c>
      <c r="H51" s="44">
        <f>6000000*5</f>
        <v>30000000</v>
      </c>
      <c r="I51" s="44">
        <f>6000000*5</f>
        <v>30000000</v>
      </c>
      <c r="J51" s="71" t="s">
        <v>38</v>
      </c>
      <c r="K51" s="71" t="s">
        <v>39</v>
      </c>
      <c r="L51" s="46" t="s">
        <v>40</v>
      </c>
    </row>
    <row r="52" spans="2:12" s="41" customFormat="1" ht="105" customHeight="1" x14ac:dyDescent="0.25">
      <c r="B52" s="46">
        <v>80101500</v>
      </c>
      <c r="C52" s="46" t="s">
        <v>104</v>
      </c>
      <c r="D52" s="71" t="s">
        <v>34</v>
      </c>
      <c r="E52" s="46" t="s">
        <v>82</v>
      </c>
      <c r="F52" s="46" t="s">
        <v>43</v>
      </c>
      <c r="G52" s="46" t="s">
        <v>37</v>
      </c>
      <c r="H52" s="40">
        <f>3500000*5</f>
        <v>17500000</v>
      </c>
      <c r="I52" s="40">
        <f>3500000*5</f>
        <v>17500000</v>
      </c>
      <c r="J52" s="71" t="s">
        <v>38</v>
      </c>
      <c r="K52" s="71" t="s">
        <v>39</v>
      </c>
      <c r="L52" s="46" t="s">
        <v>40</v>
      </c>
    </row>
    <row r="53" spans="2:12" s="41" customFormat="1" ht="125.25" customHeight="1" x14ac:dyDescent="0.25">
      <c r="B53" s="46">
        <v>80101504</v>
      </c>
      <c r="C53" s="46" t="s">
        <v>105</v>
      </c>
      <c r="D53" s="71" t="s">
        <v>34</v>
      </c>
      <c r="E53" s="46" t="s">
        <v>82</v>
      </c>
      <c r="F53" s="46" t="s">
        <v>43</v>
      </c>
      <c r="G53" s="46" t="s">
        <v>37</v>
      </c>
      <c r="H53" s="40">
        <f>4200000*5</f>
        <v>21000000</v>
      </c>
      <c r="I53" s="40">
        <f>4200000*5</f>
        <v>21000000</v>
      </c>
      <c r="J53" s="71" t="s">
        <v>38</v>
      </c>
      <c r="K53" s="71" t="s">
        <v>39</v>
      </c>
      <c r="L53" s="46" t="s">
        <v>40</v>
      </c>
    </row>
    <row r="54" spans="2:12" s="41" customFormat="1" ht="75" customHeight="1" x14ac:dyDescent="0.25">
      <c r="B54" s="46">
        <v>80121700</v>
      </c>
      <c r="C54" s="46" t="s">
        <v>106</v>
      </c>
      <c r="D54" s="71" t="s">
        <v>34</v>
      </c>
      <c r="E54" s="46" t="s">
        <v>82</v>
      </c>
      <c r="F54" s="46" t="s">
        <v>43</v>
      </c>
      <c r="G54" s="46" t="s">
        <v>37</v>
      </c>
      <c r="H54" s="44">
        <f t="shared" ref="H54:I57" si="1">7000000*5</f>
        <v>35000000</v>
      </c>
      <c r="I54" s="44">
        <f t="shared" si="1"/>
        <v>35000000</v>
      </c>
      <c r="J54" s="71" t="s">
        <v>51</v>
      </c>
      <c r="K54" s="71" t="s">
        <v>39</v>
      </c>
      <c r="L54" s="46" t="s">
        <v>40</v>
      </c>
    </row>
    <row r="55" spans="2:12" s="41" customFormat="1" ht="75" customHeight="1" x14ac:dyDescent="0.25">
      <c r="B55" s="46" t="s">
        <v>99</v>
      </c>
      <c r="C55" s="46" t="s">
        <v>107</v>
      </c>
      <c r="D55" s="71" t="s">
        <v>34</v>
      </c>
      <c r="E55" s="46" t="s">
        <v>82</v>
      </c>
      <c r="F55" s="46" t="s">
        <v>43</v>
      </c>
      <c r="G55" s="46" t="s">
        <v>37</v>
      </c>
      <c r="H55" s="44">
        <f>3900000*5</f>
        <v>19500000</v>
      </c>
      <c r="I55" s="44">
        <f>3900000*5</f>
        <v>19500000</v>
      </c>
      <c r="J55" s="71" t="s">
        <v>51</v>
      </c>
      <c r="K55" s="71" t="s">
        <v>39</v>
      </c>
      <c r="L55" s="46" t="s">
        <v>40</v>
      </c>
    </row>
    <row r="56" spans="2:12" s="41" customFormat="1" ht="100.5" customHeight="1" x14ac:dyDescent="0.25">
      <c r="B56" s="46">
        <v>80121700</v>
      </c>
      <c r="C56" s="46" t="s">
        <v>108</v>
      </c>
      <c r="D56" s="71" t="s">
        <v>34</v>
      </c>
      <c r="E56" s="46" t="s">
        <v>82</v>
      </c>
      <c r="F56" s="46" t="s">
        <v>43</v>
      </c>
      <c r="G56" s="46" t="s">
        <v>37</v>
      </c>
      <c r="H56" s="44">
        <f t="shared" si="1"/>
        <v>35000000</v>
      </c>
      <c r="I56" s="44">
        <f t="shared" si="1"/>
        <v>35000000</v>
      </c>
      <c r="J56" s="71" t="s">
        <v>51</v>
      </c>
      <c r="K56" s="71" t="s">
        <v>39</v>
      </c>
      <c r="L56" s="46" t="s">
        <v>40</v>
      </c>
    </row>
    <row r="57" spans="2:12" s="41" customFormat="1" ht="75" customHeight="1" x14ac:dyDescent="0.25">
      <c r="B57" s="46" t="s">
        <v>109</v>
      </c>
      <c r="C57" s="46" t="s">
        <v>110</v>
      </c>
      <c r="D57" s="71" t="s">
        <v>34</v>
      </c>
      <c r="E57" s="46" t="s">
        <v>82</v>
      </c>
      <c r="F57" s="46" t="s">
        <v>43</v>
      </c>
      <c r="G57" s="46" t="s">
        <v>37</v>
      </c>
      <c r="H57" s="44">
        <f t="shared" si="1"/>
        <v>35000000</v>
      </c>
      <c r="I57" s="44">
        <f t="shared" si="1"/>
        <v>35000000</v>
      </c>
      <c r="J57" s="71" t="s">
        <v>51</v>
      </c>
      <c r="K57" s="71" t="s">
        <v>39</v>
      </c>
      <c r="L57" s="46" t="s">
        <v>40</v>
      </c>
    </row>
    <row r="58" spans="2:12" s="41" customFormat="1" ht="75" customHeight="1" x14ac:dyDescent="0.25">
      <c r="B58" s="46" t="s">
        <v>99</v>
      </c>
      <c r="C58" s="46" t="s">
        <v>111</v>
      </c>
      <c r="D58" s="71" t="s">
        <v>34</v>
      </c>
      <c r="E58" s="46" t="s">
        <v>82</v>
      </c>
      <c r="F58" s="46" t="s">
        <v>43</v>
      </c>
      <c r="G58" s="46" t="s">
        <v>37</v>
      </c>
      <c r="H58" s="44">
        <f>8000000*5</f>
        <v>40000000</v>
      </c>
      <c r="I58" s="44">
        <f>8000000*5</f>
        <v>40000000</v>
      </c>
      <c r="J58" s="71" t="s">
        <v>51</v>
      </c>
      <c r="K58" s="71" t="s">
        <v>39</v>
      </c>
      <c r="L58" s="46" t="s">
        <v>40</v>
      </c>
    </row>
    <row r="59" spans="2:12" s="41" customFormat="1" ht="75" customHeight="1" x14ac:dyDescent="0.25">
      <c r="B59" s="46" t="s">
        <v>99</v>
      </c>
      <c r="C59" s="46" t="s">
        <v>112</v>
      </c>
      <c r="D59" s="71" t="s">
        <v>34</v>
      </c>
      <c r="E59" s="46" t="s">
        <v>82</v>
      </c>
      <c r="F59" s="46" t="s">
        <v>43</v>
      </c>
      <c r="G59" s="46" t="s">
        <v>37</v>
      </c>
      <c r="H59" s="44">
        <f>6000000*5</f>
        <v>30000000</v>
      </c>
      <c r="I59" s="44">
        <f>6000000*5</f>
        <v>30000000</v>
      </c>
      <c r="J59" s="71" t="s">
        <v>51</v>
      </c>
      <c r="K59" s="71" t="s">
        <v>39</v>
      </c>
      <c r="L59" s="46" t="s">
        <v>40</v>
      </c>
    </row>
    <row r="60" spans="2:12" s="41" customFormat="1" ht="75" customHeight="1" x14ac:dyDescent="0.25">
      <c r="B60" s="46">
        <v>80121700</v>
      </c>
      <c r="C60" s="46" t="s">
        <v>113</v>
      </c>
      <c r="D60" s="71" t="s">
        <v>34</v>
      </c>
      <c r="E60" s="46" t="s">
        <v>82</v>
      </c>
      <c r="F60" s="46" t="s">
        <v>43</v>
      </c>
      <c r="G60" s="46" t="s">
        <v>37</v>
      </c>
      <c r="H60" s="44">
        <f>5000000*5</f>
        <v>25000000</v>
      </c>
      <c r="I60" s="44">
        <f>5000000*5</f>
        <v>25000000</v>
      </c>
      <c r="J60" s="71" t="s">
        <v>51</v>
      </c>
      <c r="K60" s="71" t="s">
        <v>39</v>
      </c>
      <c r="L60" s="46" t="s">
        <v>40</v>
      </c>
    </row>
    <row r="61" spans="2:12" s="41" customFormat="1" ht="75" customHeight="1" x14ac:dyDescent="0.25">
      <c r="B61" s="46">
        <v>80121700</v>
      </c>
      <c r="C61" s="46" t="s">
        <v>114</v>
      </c>
      <c r="D61" s="71" t="s">
        <v>34</v>
      </c>
      <c r="E61" s="46" t="s">
        <v>82</v>
      </c>
      <c r="F61" s="46" t="s">
        <v>43</v>
      </c>
      <c r="G61" s="46" t="s">
        <v>37</v>
      </c>
      <c r="H61" s="44">
        <f>6000000*5</f>
        <v>30000000</v>
      </c>
      <c r="I61" s="44">
        <f>6000000*5</f>
        <v>30000000</v>
      </c>
      <c r="J61" s="71" t="s">
        <v>51</v>
      </c>
      <c r="K61" s="71" t="s">
        <v>39</v>
      </c>
      <c r="L61" s="46" t="s">
        <v>40</v>
      </c>
    </row>
    <row r="62" spans="2:12" s="41" customFormat="1" ht="75" customHeight="1" x14ac:dyDescent="0.25">
      <c r="B62" s="46">
        <v>80121700</v>
      </c>
      <c r="C62" s="46" t="s">
        <v>115</v>
      </c>
      <c r="D62" s="71" t="s">
        <v>34</v>
      </c>
      <c r="E62" s="46" t="s">
        <v>82</v>
      </c>
      <c r="F62" s="46" t="s">
        <v>43</v>
      </c>
      <c r="G62" s="46" t="s">
        <v>116</v>
      </c>
      <c r="H62" s="44">
        <f>4000000*5</f>
        <v>20000000</v>
      </c>
      <c r="I62" s="44">
        <f>4000000*5</f>
        <v>20000000</v>
      </c>
      <c r="J62" s="71" t="s">
        <v>51</v>
      </c>
      <c r="K62" s="71" t="s">
        <v>52</v>
      </c>
      <c r="L62" s="46" t="s">
        <v>40</v>
      </c>
    </row>
    <row r="63" spans="2:12" s="41" customFormat="1" ht="99" customHeight="1" x14ac:dyDescent="0.25">
      <c r="B63" s="46" t="s">
        <v>99</v>
      </c>
      <c r="C63" s="46" t="s">
        <v>117</v>
      </c>
      <c r="D63" s="71" t="s">
        <v>34</v>
      </c>
      <c r="E63" s="46" t="s">
        <v>82</v>
      </c>
      <c r="F63" s="46" t="s">
        <v>43</v>
      </c>
      <c r="G63" s="46" t="s">
        <v>116</v>
      </c>
      <c r="H63" s="44">
        <f>5000000*5</f>
        <v>25000000</v>
      </c>
      <c r="I63" s="44">
        <f>5000000*5</f>
        <v>25000000</v>
      </c>
      <c r="J63" s="71" t="s">
        <v>51</v>
      </c>
      <c r="K63" s="71" t="s">
        <v>52</v>
      </c>
      <c r="L63" s="46" t="s">
        <v>40</v>
      </c>
    </row>
    <row r="64" spans="2:12" s="42" customFormat="1" ht="75" customHeight="1" x14ac:dyDescent="0.25">
      <c r="B64" s="46">
        <v>80111500</v>
      </c>
      <c r="C64" s="46" t="s">
        <v>118</v>
      </c>
      <c r="D64" s="71" t="s">
        <v>34</v>
      </c>
      <c r="E64" s="71" t="s">
        <v>82</v>
      </c>
      <c r="F64" s="46" t="s">
        <v>43</v>
      </c>
      <c r="G64" s="46" t="s">
        <v>119</v>
      </c>
      <c r="H64" s="44">
        <f>1040000+2600000*4+1560000</f>
        <v>13000000</v>
      </c>
      <c r="I64" s="44">
        <f>1040000+2600000*4+1560000</f>
        <v>13000000</v>
      </c>
      <c r="J64" s="71" t="s">
        <v>51</v>
      </c>
      <c r="K64" s="71" t="s">
        <v>52</v>
      </c>
      <c r="L64" s="46" t="s">
        <v>40</v>
      </c>
    </row>
    <row r="65" spans="2:12" s="43" customFormat="1" ht="75" customHeight="1" x14ac:dyDescent="0.25">
      <c r="B65" s="46">
        <v>80111500</v>
      </c>
      <c r="C65" s="46" t="s">
        <v>120</v>
      </c>
      <c r="D65" s="71" t="s">
        <v>34</v>
      </c>
      <c r="E65" s="71" t="s">
        <v>82</v>
      </c>
      <c r="F65" s="46" t="s">
        <v>43</v>
      </c>
      <c r="G65" s="46" t="s">
        <v>119</v>
      </c>
      <c r="H65" s="44">
        <f>3800000*5</f>
        <v>19000000</v>
      </c>
      <c r="I65" s="44">
        <f>3800000*5</f>
        <v>19000000</v>
      </c>
      <c r="J65" s="71" t="s">
        <v>51</v>
      </c>
      <c r="K65" s="71" t="s">
        <v>52</v>
      </c>
      <c r="L65" s="46" t="s">
        <v>40</v>
      </c>
    </row>
    <row r="66" spans="2:12" s="43" customFormat="1" ht="75" customHeight="1" x14ac:dyDescent="0.25">
      <c r="B66" s="46">
        <v>80111500</v>
      </c>
      <c r="C66" s="46" t="s">
        <v>120</v>
      </c>
      <c r="D66" s="71" t="s">
        <v>34</v>
      </c>
      <c r="E66" s="71" t="s">
        <v>82</v>
      </c>
      <c r="F66" s="46" t="s">
        <v>43</v>
      </c>
      <c r="G66" s="46" t="s">
        <v>119</v>
      </c>
      <c r="H66" s="44">
        <f>3500000*5</f>
        <v>17500000</v>
      </c>
      <c r="I66" s="44">
        <f>3500000*5</f>
        <v>17500000</v>
      </c>
      <c r="J66" s="71" t="s">
        <v>51</v>
      </c>
      <c r="K66" s="71" t="s">
        <v>52</v>
      </c>
      <c r="L66" s="46" t="s">
        <v>40</v>
      </c>
    </row>
    <row r="67" spans="2:12" s="43" customFormat="1" ht="75" customHeight="1" x14ac:dyDescent="0.25">
      <c r="B67" s="46">
        <v>80121700</v>
      </c>
      <c r="C67" s="46" t="s">
        <v>121</v>
      </c>
      <c r="D67" s="71" t="s">
        <v>34</v>
      </c>
      <c r="E67" s="71" t="s">
        <v>82</v>
      </c>
      <c r="F67" s="46" t="s">
        <v>43</v>
      </c>
      <c r="G67" s="46" t="s">
        <v>119</v>
      </c>
      <c r="H67" s="44">
        <f>4000000*5</f>
        <v>20000000</v>
      </c>
      <c r="I67" s="44">
        <f>4000000*5</f>
        <v>20000000</v>
      </c>
      <c r="J67" s="71" t="s">
        <v>51</v>
      </c>
      <c r="K67" s="71" t="s">
        <v>52</v>
      </c>
      <c r="L67" s="46" t="s">
        <v>40</v>
      </c>
    </row>
    <row r="68" spans="2:12" s="41" customFormat="1" ht="75" customHeight="1" x14ac:dyDescent="0.25">
      <c r="B68" s="46">
        <v>80141600</v>
      </c>
      <c r="C68" s="46" t="s">
        <v>122</v>
      </c>
      <c r="D68" s="71" t="s">
        <v>48</v>
      </c>
      <c r="E68" s="71" t="s">
        <v>35</v>
      </c>
      <c r="F68" s="46" t="s">
        <v>49</v>
      </c>
      <c r="G68" s="46" t="s">
        <v>119</v>
      </c>
      <c r="H68" s="44">
        <v>44845945</v>
      </c>
      <c r="I68" s="44">
        <v>44845945</v>
      </c>
      <c r="J68" s="71" t="s">
        <v>51</v>
      </c>
      <c r="K68" s="71" t="s">
        <v>52</v>
      </c>
      <c r="L68" s="46" t="s">
        <v>40</v>
      </c>
    </row>
    <row r="69" spans="2:12" s="41" customFormat="1" ht="75" customHeight="1" x14ac:dyDescent="0.25">
      <c r="B69" s="46">
        <v>80101504</v>
      </c>
      <c r="C69" s="46" t="s">
        <v>123</v>
      </c>
      <c r="D69" s="71" t="s">
        <v>34</v>
      </c>
      <c r="E69" s="71" t="s">
        <v>82</v>
      </c>
      <c r="F69" s="46" t="s">
        <v>43</v>
      </c>
      <c r="G69" s="46" t="s">
        <v>119</v>
      </c>
      <c r="H69" s="44">
        <f>1490000*5</f>
        <v>7450000</v>
      </c>
      <c r="I69" s="44">
        <f>1490000*5</f>
        <v>7450000</v>
      </c>
      <c r="J69" s="71" t="s">
        <v>51</v>
      </c>
      <c r="K69" s="71" t="s">
        <v>52</v>
      </c>
      <c r="L69" s="46" t="s">
        <v>40</v>
      </c>
    </row>
    <row r="70" spans="2:12" s="43" customFormat="1" ht="88.5" customHeight="1" x14ac:dyDescent="0.25">
      <c r="B70" s="46" t="s">
        <v>99</v>
      </c>
      <c r="C70" s="46" t="s">
        <v>124</v>
      </c>
      <c r="D70" s="71" t="s">
        <v>34</v>
      </c>
      <c r="E70" s="71" t="s">
        <v>82</v>
      </c>
      <c r="F70" s="46" t="s">
        <v>43</v>
      </c>
      <c r="G70" s="46" t="s">
        <v>119</v>
      </c>
      <c r="H70" s="44">
        <f>5300000*5</f>
        <v>26500000</v>
      </c>
      <c r="I70" s="44">
        <f>5300000*5</f>
        <v>26500000</v>
      </c>
      <c r="J70" s="71" t="s">
        <v>51</v>
      </c>
      <c r="K70" s="71" t="s">
        <v>52</v>
      </c>
      <c r="L70" s="46" t="s">
        <v>40</v>
      </c>
    </row>
    <row r="71" spans="2:12" s="43" customFormat="1" ht="88.5" customHeight="1" x14ac:dyDescent="0.25">
      <c r="B71" s="46">
        <v>80101504</v>
      </c>
      <c r="C71" s="46" t="s">
        <v>125</v>
      </c>
      <c r="D71" s="71" t="s">
        <v>34</v>
      </c>
      <c r="E71" s="71" t="s">
        <v>82</v>
      </c>
      <c r="F71" s="46" t="s">
        <v>43</v>
      </c>
      <c r="G71" s="46" t="s">
        <v>119</v>
      </c>
      <c r="H71" s="44">
        <f>4500000*5</f>
        <v>22500000</v>
      </c>
      <c r="I71" s="44">
        <f>4500000*5</f>
        <v>22500000</v>
      </c>
      <c r="J71" s="71" t="s">
        <v>51</v>
      </c>
      <c r="K71" s="71" t="s">
        <v>52</v>
      </c>
      <c r="L71" s="46" t="s">
        <v>40</v>
      </c>
    </row>
    <row r="72" spans="2:12" s="43" customFormat="1" ht="88.5" customHeight="1" x14ac:dyDescent="0.25">
      <c r="B72" s="46">
        <v>80111500</v>
      </c>
      <c r="C72" s="46" t="s">
        <v>126</v>
      </c>
      <c r="D72" s="71" t="s">
        <v>34</v>
      </c>
      <c r="E72" s="71" t="s">
        <v>82</v>
      </c>
      <c r="F72" s="46" t="s">
        <v>43</v>
      </c>
      <c r="G72" s="46" t="s">
        <v>119</v>
      </c>
      <c r="H72" s="44">
        <f>2600000*5</f>
        <v>13000000</v>
      </c>
      <c r="I72" s="44">
        <f>2600000*5</f>
        <v>13000000</v>
      </c>
      <c r="J72" s="71" t="s">
        <v>51</v>
      </c>
      <c r="K72" s="71" t="s">
        <v>52</v>
      </c>
      <c r="L72" s="46" t="s">
        <v>40</v>
      </c>
    </row>
    <row r="73" spans="2:12" s="43" customFormat="1" ht="88.5" customHeight="1" x14ac:dyDescent="0.25">
      <c r="B73" s="46" t="s">
        <v>99</v>
      </c>
      <c r="C73" s="46" t="s">
        <v>127</v>
      </c>
      <c r="D73" s="71" t="s">
        <v>34</v>
      </c>
      <c r="E73" s="71" t="s">
        <v>82</v>
      </c>
      <c r="F73" s="46" t="s">
        <v>43</v>
      </c>
      <c r="G73" s="46" t="s">
        <v>119</v>
      </c>
      <c r="H73" s="44">
        <f>1800000*5</f>
        <v>9000000</v>
      </c>
      <c r="I73" s="44">
        <f>1800000*5</f>
        <v>9000000</v>
      </c>
      <c r="J73" s="71" t="s">
        <v>51</v>
      </c>
      <c r="K73" s="71" t="s">
        <v>52</v>
      </c>
      <c r="L73" s="46" t="s">
        <v>40</v>
      </c>
    </row>
    <row r="74" spans="2:12" s="43" customFormat="1" ht="88.5" customHeight="1" x14ac:dyDescent="0.25">
      <c r="B74" s="46">
        <v>80111500</v>
      </c>
      <c r="C74" s="46" t="s">
        <v>128</v>
      </c>
      <c r="D74" s="71" t="s">
        <v>34</v>
      </c>
      <c r="E74" s="71" t="s">
        <v>82</v>
      </c>
      <c r="F74" s="46" t="s">
        <v>43</v>
      </c>
      <c r="G74" s="46" t="s">
        <v>119</v>
      </c>
      <c r="H74" s="44">
        <f>8000000*5</f>
        <v>40000000</v>
      </c>
      <c r="I74" s="44">
        <f>8000000*5</f>
        <v>40000000</v>
      </c>
      <c r="J74" s="71" t="s">
        <v>51</v>
      </c>
      <c r="K74" s="71" t="s">
        <v>52</v>
      </c>
      <c r="L74" s="46" t="s">
        <v>40</v>
      </c>
    </row>
    <row r="75" spans="2:12" s="43" customFormat="1" ht="88.5" customHeight="1" x14ac:dyDescent="0.25">
      <c r="B75" s="46">
        <v>80161504</v>
      </c>
      <c r="C75" s="46" t="s">
        <v>129</v>
      </c>
      <c r="D75" s="71" t="s">
        <v>34</v>
      </c>
      <c r="E75" s="46" t="s">
        <v>82</v>
      </c>
      <c r="F75" s="46" t="s">
        <v>43</v>
      </c>
      <c r="G75" s="46" t="s">
        <v>130</v>
      </c>
      <c r="H75" s="44">
        <f>1800000*5</f>
        <v>9000000</v>
      </c>
      <c r="I75" s="44">
        <f>1800000*5</f>
        <v>9000000</v>
      </c>
      <c r="J75" s="71" t="s">
        <v>51</v>
      </c>
      <c r="K75" s="71" t="s">
        <v>52</v>
      </c>
      <c r="L75" s="46" t="s">
        <v>40</v>
      </c>
    </row>
    <row r="76" spans="2:12" s="43" customFormat="1" ht="88.5" customHeight="1" x14ac:dyDescent="0.25">
      <c r="B76" s="46">
        <v>43233201</v>
      </c>
      <c r="C76" s="46" t="s">
        <v>150</v>
      </c>
      <c r="D76" s="71" t="s">
        <v>131</v>
      </c>
      <c r="E76" s="46" t="s">
        <v>132</v>
      </c>
      <c r="F76" s="46" t="s">
        <v>68</v>
      </c>
      <c r="G76" s="46" t="s">
        <v>133</v>
      </c>
      <c r="H76" s="40">
        <v>25000000</v>
      </c>
      <c r="I76" s="40">
        <v>25000000</v>
      </c>
      <c r="J76" s="71" t="s">
        <v>51</v>
      </c>
      <c r="K76" s="71" t="s">
        <v>52</v>
      </c>
      <c r="L76" s="46" t="s">
        <v>40</v>
      </c>
    </row>
    <row r="77" spans="2:12" s="43" customFormat="1" ht="88.5" customHeight="1" x14ac:dyDescent="0.25">
      <c r="B77" s="46" t="s">
        <v>134</v>
      </c>
      <c r="C77" s="46" t="s">
        <v>151</v>
      </c>
      <c r="D77" s="71" t="s">
        <v>131</v>
      </c>
      <c r="E77" s="46" t="s">
        <v>132</v>
      </c>
      <c r="F77" s="46" t="s">
        <v>43</v>
      </c>
      <c r="G77" s="46" t="s">
        <v>133</v>
      </c>
      <c r="H77" s="40">
        <v>120000000</v>
      </c>
      <c r="I77" s="40">
        <v>120000000</v>
      </c>
      <c r="J77" s="71" t="s">
        <v>51</v>
      </c>
      <c r="K77" s="71" t="s">
        <v>52</v>
      </c>
      <c r="L77" s="46" t="s">
        <v>40</v>
      </c>
    </row>
    <row r="78" spans="2:12" s="43" customFormat="1" ht="88.5" customHeight="1" x14ac:dyDescent="0.25">
      <c r="B78" s="46">
        <v>86111600</v>
      </c>
      <c r="C78" s="46" t="s">
        <v>152</v>
      </c>
      <c r="D78" s="71" t="s">
        <v>59</v>
      </c>
      <c r="E78" s="46" t="s">
        <v>135</v>
      </c>
      <c r="F78" s="46" t="s">
        <v>56</v>
      </c>
      <c r="G78" s="46" t="s">
        <v>133</v>
      </c>
      <c r="H78" s="40">
        <v>34000000</v>
      </c>
      <c r="I78" s="40">
        <v>34000000</v>
      </c>
      <c r="J78" s="71" t="s">
        <v>51</v>
      </c>
      <c r="K78" s="71" t="s">
        <v>52</v>
      </c>
      <c r="L78" s="46" t="s">
        <v>40</v>
      </c>
    </row>
    <row r="79" spans="2:12" s="43" customFormat="1" ht="112.5" customHeight="1" x14ac:dyDescent="0.25">
      <c r="B79" s="46">
        <v>77101600</v>
      </c>
      <c r="C79" s="46" t="s">
        <v>153</v>
      </c>
      <c r="D79" s="71" t="s">
        <v>34</v>
      </c>
      <c r="E79" s="46" t="s">
        <v>82</v>
      </c>
      <c r="F79" s="46" t="s">
        <v>43</v>
      </c>
      <c r="G79" s="46" t="s">
        <v>133</v>
      </c>
      <c r="H79" s="40">
        <f>5000000*5</f>
        <v>25000000</v>
      </c>
      <c r="I79" s="40">
        <f>5000000*5</f>
        <v>25000000</v>
      </c>
      <c r="J79" s="71" t="s">
        <v>51</v>
      </c>
      <c r="K79" s="71" t="s">
        <v>52</v>
      </c>
      <c r="L79" s="46" t="s">
        <v>40</v>
      </c>
    </row>
    <row r="80" spans="2:12" s="41" customFormat="1" ht="75" customHeight="1" x14ac:dyDescent="0.25">
      <c r="B80" s="46">
        <v>81111805</v>
      </c>
      <c r="C80" s="46" t="s">
        <v>154</v>
      </c>
      <c r="D80" s="71" t="s">
        <v>34</v>
      </c>
      <c r="E80" s="71" t="s">
        <v>136</v>
      </c>
      <c r="F80" s="46" t="s">
        <v>93</v>
      </c>
      <c r="G80" s="46" t="s">
        <v>137</v>
      </c>
      <c r="H80" s="40">
        <v>200000000</v>
      </c>
      <c r="I80" s="40">
        <v>200000000</v>
      </c>
      <c r="J80" s="71" t="s">
        <v>51</v>
      </c>
      <c r="K80" s="71" t="s">
        <v>39</v>
      </c>
      <c r="L80" s="46" t="s">
        <v>40</v>
      </c>
    </row>
    <row r="81" spans="2:12" s="41" customFormat="1" ht="75" customHeight="1" x14ac:dyDescent="0.25">
      <c r="B81" s="46">
        <v>81112202</v>
      </c>
      <c r="C81" s="46" t="s">
        <v>155</v>
      </c>
      <c r="D81" s="71" t="s">
        <v>34</v>
      </c>
      <c r="E81" s="71" t="s">
        <v>42</v>
      </c>
      <c r="F81" s="46" t="s">
        <v>93</v>
      </c>
      <c r="G81" s="46" t="s">
        <v>137</v>
      </c>
      <c r="H81" s="40">
        <v>21471839</v>
      </c>
      <c r="I81" s="40">
        <v>21471839</v>
      </c>
      <c r="J81" s="71" t="s">
        <v>51</v>
      </c>
      <c r="K81" s="71" t="s">
        <v>39</v>
      </c>
      <c r="L81" s="46" t="s">
        <v>40</v>
      </c>
    </row>
    <row r="82" spans="2:12" s="42" customFormat="1" ht="75" customHeight="1" x14ac:dyDescent="0.25">
      <c r="B82" s="46">
        <v>81112202</v>
      </c>
      <c r="C82" s="46" t="s">
        <v>156</v>
      </c>
      <c r="D82" s="71" t="s">
        <v>34</v>
      </c>
      <c r="E82" s="71" t="s">
        <v>42</v>
      </c>
      <c r="F82" s="46" t="s">
        <v>93</v>
      </c>
      <c r="G82" s="46" t="s">
        <v>137</v>
      </c>
      <c r="H82" s="40">
        <v>48556985</v>
      </c>
      <c r="I82" s="40">
        <v>48556985</v>
      </c>
      <c r="J82" s="71" t="s">
        <v>51</v>
      </c>
      <c r="K82" s="71" t="s">
        <v>39</v>
      </c>
      <c r="L82" s="46" t="s">
        <v>40</v>
      </c>
    </row>
    <row r="83" spans="2:12" s="41" customFormat="1" ht="86.25" customHeight="1" x14ac:dyDescent="0.25">
      <c r="B83" s="46">
        <v>81112202</v>
      </c>
      <c r="C83" s="46" t="s">
        <v>157</v>
      </c>
      <c r="D83" s="71" t="s">
        <v>34</v>
      </c>
      <c r="E83" s="71" t="s">
        <v>42</v>
      </c>
      <c r="F83" s="46" t="s">
        <v>93</v>
      </c>
      <c r="G83" s="46" t="s">
        <v>137</v>
      </c>
      <c r="H83" s="40">
        <v>29111138</v>
      </c>
      <c r="I83" s="40">
        <v>29111138</v>
      </c>
      <c r="J83" s="71" t="s">
        <v>51</v>
      </c>
      <c r="K83" s="71" t="s">
        <v>39</v>
      </c>
      <c r="L83" s="46" t="s">
        <v>40</v>
      </c>
    </row>
    <row r="84" spans="2:12" s="41" customFormat="1" ht="108.75" customHeight="1" x14ac:dyDescent="0.25">
      <c r="B84" s="46" t="s">
        <v>138</v>
      </c>
      <c r="C84" s="46" t="s">
        <v>158</v>
      </c>
      <c r="D84" s="71" t="s">
        <v>55</v>
      </c>
      <c r="E84" s="71" t="s">
        <v>136</v>
      </c>
      <c r="F84" s="46" t="s">
        <v>49</v>
      </c>
      <c r="G84" s="46" t="s">
        <v>137</v>
      </c>
      <c r="H84" s="40">
        <v>140000000</v>
      </c>
      <c r="I84" s="40">
        <v>140000000</v>
      </c>
      <c r="J84" s="71" t="s">
        <v>51</v>
      </c>
      <c r="K84" s="71" t="s">
        <v>39</v>
      </c>
      <c r="L84" s="46" t="s">
        <v>40</v>
      </c>
    </row>
    <row r="85" spans="2:12" s="41" customFormat="1" ht="76.5" customHeight="1" x14ac:dyDescent="0.25">
      <c r="B85" s="46" t="s">
        <v>138</v>
      </c>
      <c r="C85" s="46" t="s">
        <v>159</v>
      </c>
      <c r="D85" s="71" t="s">
        <v>48</v>
      </c>
      <c r="E85" s="71" t="s">
        <v>136</v>
      </c>
      <c r="F85" s="46" t="s">
        <v>49</v>
      </c>
      <c r="G85" s="46" t="s">
        <v>137</v>
      </c>
      <c r="H85" s="40">
        <v>200000000</v>
      </c>
      <c r="I85" s="40">
        <v>200000000</v>
      </c>
      <c r="J85" s="71" t="s">
        <v>51</v>
      </c>
      <c r="K85" s="71" t="s">
        <v>39</v>
      </c>
      <c r="L85" s="46" t="s">
        <v>40</v>
      </c>
    </row>
    <row r="86" spans="2:12" s="41" customFormat="1" ht="69" customHeight="1" x14ac:dyDescent="0.25">
      <c r="B86" s="46">
        <v>80101507</v>
      </c>
      <c r="C86" s="46" t="s">
        <v>160</v>
      </c>
      <c r="D86" s="71" t="s">
        <v>55</v>
      </c>
      <c r="E86" s="71" t="s">
        <v>136</v>
      </c>
      <c r="F86" s="46" t="s">
        <v>66</v>
      </c>
      <c r="G86" s="46" t="s">
        <v>137</v>
      </c>
      <c r="H86" s="40">
        <v>280000000</v>
      </c>
      <c r="I86" s="40">
        <v>280000000</v>
      </c>
      <c r="J86" s="71" t="s">
        <v>51</v>
      </c>
      <c r="K86" s="71" t="s">
        <v>39</v>
      </c>
      <c r="L86" s="46" t="s">
        <v>40</v>
      </c>
    </row>
    <row r="87" spans="2:12" s="41" customFormat="1" ht="54.75" customHeight="1" x14ac:dyDescent="0.25">
      <c r="B87" s="46">
        <v>43232300</v>
      </c>
      <c r="C87" s="46" t="s">
        <v>161</v>
      </c>
      <c r="D87" s="71" t="s">
        <v>55</v>
      </c>
      <c r="E87" s="71" t="s">
        <v>136</v>
      </c>
      <c r="F87" s="46" t="s">
        <v>66</v>
      </c>
      <c r="G87" s="46" t="s">
        <v>137</v>
      </c>
      <c r="H87" s="40">
        <v>13550000</v>
      </c>
      <c r="I87" s="40">
        <v>13550000</v>
      </c>
      <c r="J87" s="71" t="s">
        <v>51</v>
      </c>
      <c r="K87" s="71" t="s">
        <v>39</v>
      </c>
      <c r="L87" s="46" t="s">
        <v>40</v>
      </c>
    </row>
    <row r="88" spans="2:12" s="41" customFormat="1" ht="57" customHeight="1" x14ac:dyDescent="0.25">
      <c r="B88" s="46">
        <v>81112202</v>
      </c>
      <c r="C88" s="46" t="s">
        <v>162</v>
      </c>
      <c r="D88" s="71" t="s">
        <v>63</v>
      </c>
      <c r="E88" s="71" t="s">
        <v>136</v>
      </c>
      <c r="F88" s="46" t="s">
        <v>36</v>
      </c>
      <c r="G88" s="46" t="s">
        <v>137</v>
      </c>
      <c r="H88" s="40">
        <v>2535000</v>
      </c>
      <c r="I88" s="40">
        <v>2535000</v>
      </c>
      <c r="J88" s="71" t="s">
        <v>51</v>
      </c>
      <c r="K88" s="71" t="s">
        <v>39</v>
      </c>
      <c r="L88" s="46" t="s">
        <v>40</v>
      </c>
    </row>
    <row r="89" spans="2:12" s="41" customFormat="1" ht="75" customHeight="1" x14ac:dyDescent="0.25">
      <c r="B89" s="46">
        <v>81112202</v>
      </c>
      <c r="C89" s="46" t="s">
        <v>163</v>
      </c>
      <c r="D89" s="71" t="s">
        <v>63</v>
      </c>
      <c r="E89" s="71" t="s">
        <v>136</v>
      </c>
      <c r="F89" s="46" t="s">
        <v>68</v>
      </c>
      <c r="G89" s="46" t="s">
        <v>137</v>
      </c>
      <c r="H89" s="40">
        <v>15270000</v>
      </c>
      <c r="I89" s="40">
        <v>15270000</v>
      </c>
      <c r="J89" s="71" t="s">
        <v>38</v>
      </c>
      <c r="K89" s="71" t="s">
        <v>39</v>
      </c>
      <c r="L89" s="46" t="s">
        <v>40</v>
      </c>
    </row>
    <row r="90" spans="2:12" s="41" customFormat="1" ht="75" customHeight="1" x14ac:dyDescent="0.25">
      <c r="B90" s="46">
        <v>81112202</v>
      </c>
      <c r="C90" s="46" t="s">
        <v>164</v>
      </c>
      <c r="D90" s="71" t="s">
        <v>75</v>
      </c>
      <c r="E90" s="71" t="s">
        <v>136</v>
      </c>
      <c r="F90" s="46" t="s">
        <v>66</v>
      </c>
      <c r="G90" s="46" t="s">
        <v>137</v>
      </c>
      <c r="H90" s="40">
        <v>59554894</v>
      </c>
      <c r="I90" s="40">
        <v>59554894</v>
      </c>
      <c r="J90" s="71" t="s">
        <v>38</v>
      </c>
      <c r="K90" s="71" t="s">
        <v>39</v>
      </c>
      <c r="L90" s="46" t="s">
        <v>40</v>
      </c>
    </row>
    <row r="91" spans="2:12" s="41" customFormat="1" ht="111.75" customHeight="1" x14ac:dyDescent="0.25">
      <c r="B91" s="46">
        <v>84111603</v>
      </c>
      <c r="C91" s="46" t="s">
        <v>165</v>
      </c>
      <c r="D91" s="71" t="s">
        <v>34</v>
      </c>
      <c r="E91" s="71" t="s">
        <v>136</v>
      </c>
      <c r="F91" s="46" t="s">
        <v>43</v>
      </c>
      <c r="G91" s="46" t="s">
        <v>137</v>
      </c>
      <c r="H91" s="40">
        <f>7000000*6</f>
        <v>42000000</v>
      </c>
      <c r="I91" s="44">
        <f>7000000*6</f>
        <v>42000000</v>
      </c>
      <c r="J91" s="71" t="s">
        <v>38</v>
      </c>
      <c r="K91" s="71" t="s">
        <v>39</v>
      </c>
      <c r="L91" s="46" t="s">
        <v>40</v>
      </c>
    </row>
    <row r="92" spans="2:12" s="42" customFormat="1" ht="75" customHeight="1" x14ac:dyDescent="0.25">
      <c r="B92" s="46">
        <v>43232300</v>
      </c>
      <c r="C92" s="46" t="s">
        <v>166</v>
      </c>
      <c r="D92" s="71" t="s">
        <v>139</v>
      </c>
      <c r="E92" s="71" t="s">
        <v>42</v>
      </c>
      <c r="F92" s="46" t="s">
        <v>43</v>
      </c>
      <c r="G92" s="46" t="s">
        <v>137</v>
      </c>
      <c r="H92" s="40">
        <v>162000000</v>
      </c>
      <c r="I92" s="40">
        <v>162000000</v>
      </c>
      <c r="J92" s="71" t="s">
        <v>38</v>
      </c>
      <c r="K92" s="71" t="s">
        <v>39</v>
      </c>
      <c r="L92" s="46" t="s">
        <v>40</v>
      </c>
    </row>
    <row r="93" spans="2:12" s="41" customFormat="1" ht="75" customHeight="1" x14ac:dyDescent="0.25">
      <c r="B93" s="46">
        <v>81112102</v>
      </c>
      <c r="C93" s="46" t="s">
        <v>167</v>
      </c>
      <c r="D93" s="71" t="s">
        <v>140</v>
      </c>
      <c r="E93" s="71" t="s">
        <v>136</v>
      </c>
      <c r="F93" s="46" t="s">
        <v>36</v>
      </c>
      <c r="G93" s="46" t="s">
        <v>137</v>
      </c>
      <c r="H93" s="40">
        <v>80000000</v>
      </c>
      <c r="I93" s="40">
        <v>80000000</v>
      </c>
      <c r="J93" s="71" t="s">
        <v>38</v>
      </c>
      <c r="K93" s="71" t="s">
        <v>39</v>
      </c>
      <c r="L93" s="46" t="s">
        <v>40</v>
      </c>
    </row>
    <row r="94" spans="2:12" s="41" customFormat="1" ht="105" customHeight="1" x14ac:dyDescent="0.25">
      <c r="B94" s="46">
        <v>81102700</v>
      </c>
      <c r="C94" s="69" t="s">
        <v>141</v>
      </c>
      <c r="D94" s="71" t="s">
        <v>34</v>
      </c>
      <c r="E94" s="71" t="s">
        <v>136</v>
      </c>
      <c r="F94" s="46" t="s">
        <v>43</v>
      </c>
      <c r="G94" s="46" t="s">
        <v>137</v>
      </c>
      <c r="H94" s="40">
        <f>3000000*6</f>
        <v>18000000</v>
      </c>
      <c r="I94" s="40">
        <v>18000000</v>
      </c>
      <c r="J94" s="71" t="s">
        <v>38</v>
      </c>
      <c r="K94" s="71" t="s">
        <v>39</v>
      </c>
      <c r="L94" s="46" t="s">
        <v>40</v>
      </c>
    </row>
    <row r="95" spans="2:12" s="42" customFormat="1" ht="75" customHeight="1" x14ac:dyDescent="0.25">
      <c r="B95" s="46">
        <v>81112202</v>
      </c>
      <c r="C95" s="46" t="s">
        <v>168</v>
      </c>
      <c r="D95" s="71" t="s">
        <v>34</v>
      </c>
      <c r="E95" s="71" t="s">
        <v>42</v>
      </c>
      <c r="F95" s="46" t="s">
        <v>93</v>
      </c>
      <c r="G95" s="46" t="s">
        <v>137</v>
      </c>
      <c r="H95" s="40">
        <f>8000000*3</f>
        <v>24000000</v>
      </c>
      <c r="I95" s="40">
        <f>8000000*3</f>
        <v>24000000</v>
      </c>
      <c r="J95" s="71" t="s">
        <v>38</v>
      </c>
      <c r="K95" s="71" t="s">
        <v>39</v>
      </c>
      <c r="L95" s="46" t="s">
        <v>40</v>
      </c>
    </row>
    <row r="96" spans="2:12" s="41" customFormat="1" ht="75" customHeight="1" x14ac:dyDescent="0.25">
      <c r="B96" s="46">
        <v>43232200</v>
      </c>
      <c r="C96" s="46" t="s">
        <v>169</v>
      </c>
      <c r="D96" s="71" t="s">
        <v>80</v>
      </c>
      <c r="E96" s="71" t="s">
        <v>136</v>
      </c>
      <c r="F96" s="46" t="s">
        <v>66</v>
      </c>
      <c r="G96" s="46" t="s">
        <v>137</v>
      </c>
      <c r="H96" s="40">
        <v>180000000</v>
      </c>
      <c r="I96" s="40">
        <v>180000000</v>
      </c>
      <c r="J96" s="71" t="s">
        <v>38</v>
      </c>
      <c r="K96" s="71" t="s">
        <v>39</v>
      </c>
      <c r="L96" s="46" t="s">
        <v>40</v>
      </c>
    </row>
    <row r="97" spans="1:12" s="41" customFormat="1" ht="75" customHeight="1" x14ac:dyDescent="0.25">
      <c r="B97" s="46">
        <v>43211507</v>
      </c>
      <c r="C97" s="46" t="s">
        <v>170</v>
      </c>
      <c r="D97" s="71" t="s">
        <v>48</v>
      </c>
      <c r="E97" s="71" t="s">
        <v>136</v>
      </c>
      <c r="F97" s="46" t="s">
        <v>36</v>
      </c>
      <c r="G97" s="46" t="s">
        <v>137</v>
      </c>
      <c r="H97" s="40">
        <v>54645000</v>
      </c>
      <c r="I97" s="40">
        <v>54645000</v>
      </c>
      <c r="J97" s="71" t="s">
        <v>38</v>
      </c>
      <c r="K97" s="71" t="s">
        <v>39</v>
      </c>
      <c r="L97" s="46" t="s">
        <v>40</v>
      </c>
    </row>
    <row r="98" spans="1:12" s="41" customFormat="1" ht="75" customHeight="1" x14ac:dyDescent="0.25">
      <c r="B98" s="46">
        <v>39121405</v>
      </c>
      <c r="C98" s="46" t="s">
        <v>171</v>
      </c>
      <c r="D98" s="71" t="s">
        <v>48</v>
      </c>
      <c r="E98" s="71" t="s">
        <v>136</v>
      </c>
      <c r="F98" s="46" t="s">
        <v>36</v>
      </c>
      <c r="G98" s="46" t="s">
        <v>137</v>
      </c>
      <c r="H98" s="40">
        <v>50000000</v>
      </c>
      <c r="I98" s="40">
        <v>50000000</v>
      </c>
      <c r="J98" s="71" t="s">
        <v>38</v>
      </c>
      <c r="K98" s="71" t="s">
        <v>39</v>
      </c>
      <c r="L98" s="46" t="s">
        <v>40</v>
      </c>
    </row>
    <row r="99" spans="1:12" s="41" customFormat="1" ht="75" customHeight="1" x14ac:dyDescent="0.25">
      <c r="B99" s="46">
        <v>81112300</v>
      </c>
      <c r="C99" s="46" t="s">
        <v>172</v>
      </c>
      <c r="D99" s="71" t="s">
        <v>140</v>
      </c>
      <c r="E99" s="71" t="s">
        <v>136</v>
      </c>
      <c r="F99" s="46" t="s">
        <v>71</v>
      </c>
      <c r="G99" s="46" t="s">
        <v>137</v>
      </c>
      <c r="H99" s="40">
        <v>230000000</v>
      </c>
      <c r="I99" s="40">
        <v>230000000</v>
      </c>
      <c r="J99" s="71" t="s">
        <v>38</v>
      </c>
      <c r="K99" s="71" t="s">
        <v>39</v>
      </c>
      <c r="L99" s="46" t="s">
        <v>40</v>
      </c>
    </row>
    <row r="100" spans="1:12" s="41" customFormat="1" ht="93" customHeight="1" x14ac:dyDescent="0.25">
      <c r="B100" s="46">
        <v>81102700</v>
      </c>
      <c r="C100" s="46" t="s">
        <v>173</v>
      </c>
      <c r="D100" s="71" t="s">
        <v>34</v>
      </c>
      <c r="E100" s="71" t="s">
        <v>136</v>
      </c>
      <c r="F100" s="46" t="s">
        <v>43</v>
      </c>
      <c r="G100" s="46" t="s">
        <v>137</v>
      </c>
      <c r="H100" s="40">
        <f>5350000*6</f>
        <v>32100000</v>
      </c>
      <c r="I100" s="40">
        <f>5350000*6</f>
        <v>32100000</v>
      </c>
      <c r="J100" s="71" t="s">
        <v>38</v>
      </c>
      <c r="K100" s="71" t="s">
        <v>39</v>
      </c>
      <c r="L100" s="46" t="s">
        <v>40</v>
      </c>
    </row>
    <row r="101" spans="1:12" s="41" customFormat="1" ht="75" customHeight="1" x14ac:dyDescent="0.25">
      <c r="B101" s="46" t="s">
        <v>142</v>
      </c>
      <c r="C101" s="46" t="s">
        <v>174</v>
      </c>
      <c r="D101" s="71" t="s">
        <v>34</v>
      </c>
      <c r="E101" s="71" t="s">
        <v>42</v>
      </c>
      <c r="F101" s="46" t="s">
        <v>43</v>
      </c>
      <c r="G101" s="46" t="s">
        <v>137</v>
      </c>
      <c r="H101" s="40">
        <v>10000000</v>
      </c>
      <c r="I101" s="40">
        <v>10000000</v>
      </c>
      <c r="J101" s="71" t="s">
        <v>38</v>
      </c>
      <c r="K101" s="71" t="s">
        <v>39</v>
      </c>
      <c r="L101" s="46" t="s">
        <v>40</v>
      </c>
    </row>
    <row r="102" spans="1:12" s="41" customFormat="1" ht="75" customHeight="1" x14ac:dyDescent="0.25">
      <c r="B102" s="46">
        <v>81111500</v>
      </c>
      <c r="C102" s="46" t="s">
        <v>175</v>
      </c>
      <c r="D102" s="71" t="s">
        <v>80</v>
      </c>
      <c r="E102" s="71" t="s">
        <v>136</v>
      </c>
      <c r="F102" s="46" t="s">
        <v>43</v>
      </c>
      <c r="G102" s="46" t="s">
        <v>137</v>
      </c>
      <c r="H102" s="40">
        <v>158760038</v>
      </c>
      <c r="I102" s="40">
        <v>158760038</v>
      </c>
      <c r="J102" s="71" t="s">
        <v>38</v>
      </c>
      <c r="K102" s="71" t="s">
        <v>39</v>
      </c>
      <c r="L102" s="46" t="s">
        <v>40</v>
      </c>
    </row>
    <row r="103" spans="1:12" s="42" customFormat="1" ht="90" customHeight="1" x14ac:dyDescent="0.25">
      <c r="B103" s="46" t="s">
        <v>142</v>
      </c>
      <c r="C103" s="46" t="s">
        <v>176</v>
      </c>
      <c r="D103" s="71" t="s">
        <v>34</v>
      </c>
      <c r="E103" s="71" t="s">
        <v>42</v>
      </c>
      <c r="F103" s="46" t="s">
        <v>43</v>
      </c>
      <c r="G103" s="46" t="s">
        <v>137</v>
      </c>
      <c r="H103" s="40">
        <v>272448000</v>
      </c>
      <c r="I103" s="40">
        <v>272448000</v>
      </c>
      <c r="J103" s="71" t="s">
        <v>38</v>
      </c>
      <c r="K103" s="71" t="s">
        <v>39</v>
      </c>
      <c r="L103" s="46" t="s">
        <v>40</v>
      </c>
    </row>
    <row r="104" spans="1:12" s="41" customFormat="1" ht="75" customHeight="1" x14ac:dyDescent="0.25">
      <c r="B104" s="46">
        <v>43232400</v>
      </c>
      <c r="C104" s="46" t="s">
        <v>177</v>
      </c>
      <c r="D104" s="71" t="s">
        <v>55</v>
      </c>
      <c r="E104" s="71" t="s">
        <v>136</v>
      </c>
      <c r="F104" s="46" t="s">
        <v>66</v>
      </c>
      <c r="G104" s="46" t="s">
        <v>137</v>
      </c>
      <c r="H104" s="40">
        <v>180008922</v>
      </c>
      <c r="I104" s="40">
        <v>180008922</v>
      </c>
      <c r="J104" s="71" t="s">
        <v>38</v>
      </c>
      <c r="K104" s="71" t="s">
        <v>39</v>
      </c>
      <c r="L104" s="46" t="s">
        <v>40</v>
      </c>
    </row>
    <row r="105" spans="1:12" s="41" customFormat="1" ht="90.75" customHeight="1" x14ac:dyDescent="0.25">
      <c r="B105" s="46">
        <v>81111800</v>
      </c>
      <c r="C105" s="46" t="s">
        <v>178</v>
      </c>
      <c r="D105" s="71" t="s">
        <v>34</v>
      </c>
      <c r="E105" s="71" t="s">
        <v>136</v>
      </c>
      <c r="F105" s="46" t="s">
        <v>43</v>
      </c>
      <c r="G105" s="46" t="s">
        <v>137</v>
      </c>
      <c r="H105" s="44">
        <f>2500000*6</f>
        <v>15000000</v>
      </c>
      <c r="I105" s="44">
        <f>2500000*6</f>
        <v>15000000</v>
      </c>
      <c r="J105" s="71" t="s">
        <v>38</v>
      </c>
      <c r="K105" s="71" t="s">
        <v>39</v>
      </c>
      <c r="L105" s="46" t="s">
        <v>40</v>
      </c>
    </row>
    <row r="106" spans="1:12" s="41" customFormat="1" ht="87.75" customHeight="1" x14ac:dyDescent="0.25">
      <c r="B106" s="46">
        <v>81111800</v>
      </c>
      <c r="C106" s="46" t="s">
        <v>179</v>
      </c>
      <c r="D106" s="71" t="s">
        <v>34</v>
      </c>
      <c r="E106" s="71" t="s">
        <v>136</v>
      </c>
      <c r="F106" s="46" t="s">
        <v>43</v>
      </c>
      <c r="G106" s="46" t="s">
        <v>137</v>
      </c>
      <c r="H106" s="44">
        <f>2500000*6</f>
        <v>15000000</v>
      </c>
      <c r="I106" s="44">
        <f>2500000*6</f>
        <v>15000000</v>
      </c>
      <c r="J106" s="71" t="s">
        <v>38</v>
      </c>
      <c r="K106" s="71" t="s">
        <v>39</v>
      </c>
      <c r="L106" s="46" t="s">
        <v>40</v>
      </c>
    </row>
    <row r="107" spans="1:12" s="41" customFormat="1" ht="75" customHeight="1" x14ac:dyDescent="0.25">
      <c r="B107" s="46">
        <v>81102700</v>
      </c>
      <c r="C107" s="46" t="s">
        <v>180</v>
      </c>
      <c r="D107" s="71" t="s">
        <v>34</v>
      </c>
      <c r="E107" s="71" t="s">
        <v>136</v>
      </c>
      <c r="F107" s="46" t="s">
        <v>43</v>
      </c>
      <c r="G107" s="46" t="s">
        <v>137</v>
      </c>
      <c r="H107" s="44">
        <f>5000000*6</f>
        <v>30000000</v>
      </c>
      <c r="I107" s="44">
        <f>5000000*6</f>
        <v>30000000</v>
      </c>
      <c r="J107" s="71" t="s">
        <v>38</v>
      </c>
      <c r="K107" s="71" t="s">
        <v>39</v>
      </c>
      <c r="L107" s="46" t="s">
        <v>40</v>
      </c>
    </row>
    <row r="108" spans="1:12" s="41" customFormat="1" ht="89.25" customHeight="1" x14ac:dyDescent="0.25">
      <c r="B108" s="46">
        <v>81111805</v>
      </c>
      <c r="C108" s="72" t="s">
        <v>181</v>
      </c>
      <c r="D108" s="71" t="s">
        <v>34</v>
      </c>
      <c r="E108" s="71" t="s">
        <v>42</v>
      </c>
      <c r="F108" s="46" t="s">
        <v>43</v>
      </c>
      <c r="G108" s="46" t="s">
        <v>137</v>
      </c>
      <c r="H108" s="44">
        <v>349991078.5</v>
      </c>
      <c r="I108" s="44">
        <v>349991078.5</v>
      </c>
      <c r="J108" s="71" t="s">
        <v>38</v>
      </c>
      <c r="K108" s="71" t="s">
        <v>39</v>
      </c>
      <c r="L108" s="46" t="s">
        <v>40</v>
      </c>
    </row>
    <row r="109" spans="1:12" s="41" customFormat="1" ht="89.25" customHeight="1" x14ac:dyDescent="0.25">
      <c r="B109" s="46">
        <v>86101705</v>
      </c>
      <c r="C109" s="46" t="s">
        <v>143</v>
      </c>
      <c r="D109" s="71" t="s">
        <v>34</v>
      </c>
      <c r="E109" s="71" t="s">
        <v>136</v>
      </c>
      <c r="F109" s="46" t="s">
        <v>43</v>
      </c>
      <c r="G109" s="46" t="s">
        <v>137</v>
      </c>
      <c r="H109" s="44">
        <f>6000000*6</f>
        <v>36000000</v>
      </c>
      <c r="I109" s="44">
        <f>6000000*6</f>
        <v>36000000</v>
      </c>
      <c r="J109" s="71" t="s">
        <v>51</v>
      </c>
      <c r="K109" s="71" t="s">
        <v>52</v>
      </c>
      <c r="L109" s="46" t="s">
        <v>40</v>
      </c>
    </row>
    <row r="110" spans="1:12" s="41" customFormat="1" ht="89.25" customHeight="1" x14ac:dyDescent="0.25">
      <c r="B110" s="46">
        <v>80101500</v>
      </c>
      <c r="C110" s="46" t="s">
        <v>144</v>
      </c>
      <c r="D110" s="71" t="s">
        <v>34</v>
      </c>
      <c r="E110" s="71" t="s">
        <v>136</v>
      </c>
      <c r="F110" s="46" t="s">
        <v>43</v>
      </c>
      <c r="G110" s="46" t="s">
        <v>137</v>
      </c>
      <c r="H110" s="44">
        <f>7000000*6</f>
        <v>42000000</v>
      </c>
      <c r="I110" s="44">
        <f>7000000*6</f>
        <v>42000000</v>
      </c>
      <c r="J110" s="71" t="s">
        <v>51</v>
      </c>
      <c r="K110" s="71" t="s">
        <v>52</v>
      </c>
      <c r="L110" s="46" t="s">
        <v>40</v>
      </c>
    </row>
    <row r="111" spans="1:12" s="41" customFormat="1" ht="90.75" customHeight="1" x14ac:dyDescent="0.25">
      <c r="A111" s="47"/>
      <c r="B111" s="46">
        <v>80141626</v>
      </c>
      <c r="C111" s="46" t="s">
        <v>182</v>
      </c>
      <c r="D111" s="71" t="s">
        <v>34</v>
      </c>
      <c r="E111" s="71" t="s">
        <v>42</v>
      </c>
      <c r="F111" s="46" t="s">
        <v>43</v>
      </c>
      <c r="G111" s="46" t="s">
        <v>137</v>
      </c>
      <c r="H111" s="40">
        <f>1490000*11</f>
        <v>16390000</v>
      </c>
      <c r="I111" s="40">
        <v>16390000</v>
      </c>
      <c r="J111" s="71" t="s">
        <v>51</v>
      </c>
      <c r="K111" s="71" t="s">
        <v>52</v>
      </c>
      <c r="L111" s="46" t="s">
        <v>40</v>
      </c>
    </row>
    <row r="112" spans="1:12" s="43" customFormat="1" ht="90.75" customHeight="1" x14ac:dyDescent="0.25">
      <c r="A112" s="48"/>
      <c r="B112" s="46">
        <v>80101504</v>
      </c>
      <c r="C112" s="46" t="s">
        <v>183</v>
      </c>
      <c r="D112" s="71" t="s">
        <v>34</v>
      </c>
      <c r="E112" s="71" t="s">
        <v>136</v>
      </c>
      <c r="F112" s="46" t="s">
        <v>43</v>
      </c>
      <c r="G112" s="46" t="s">
        <v>137</v>
      </c>
      <c r="H112" s="40">
        <f t="shared" ref="H112:I114" si="2">1490000*6</f>
        <v>8940000</v>
      </c>
      <c r="I112" s="40">
        <f t="shared" si="2"/>
        <v>8940000</v>
      </c>
      <c r="J112" s="71" t="s">
        <v>51</v>
      </c>
      <c r="K112" s="71" t="s">
        <v>52</v>
      </c>
      <c r="L112" s="46" t="s">
        <v>40</v>
      </c>
    </row>
    <row r="113" spans="1:12" s="43" customFormat="1" ht="90.75" customHeight="1" x14ac:dyDescent="0.25">
      <c r="A113" s="48"/>
      <c r="B113" s="46">
        <v>80101504</v>
      </c>
      <c r="C113" s="46" t="s">
        <v>184</v>
      </c>
      <c r="D113" s="71" t="s">
        <v>34</v>
      </c>
      <c r="E113" s="71" t="s">
        <v>136</v>
      </c>
      <c r="F113" s="46" t="s">
        <v>43</v>
      </c>
      <c r="G113" s="46" t="s">
        <v>137</v>
      </c>
      <c r="H113" s="40">
        <f t="shared" si="2"/>
        <v>8940000</v>
      </c>
      <c r="I113" s="40">
        <f t="shared" si="2"/>
        <v>8940000</v>
      </c>
      <c r="J113" s="71" t="s">
        <v>51</v>
      </c>
      <c r="K113" s="71" t="s">
        <v>52</v>
      </c>
      <c r="L113" s="46" t="s">
        <v>40</v>
      </c>
    </row>
    <row r="114" spans="1:12" s="43" customFormat="1" ht="90.75" customHeight="1" x14ac:dyDescent="0.25">
      <c r="A114" s="48"/>
      <c r="B114" s="46">
        <v>80101504</v>
      </c>
      <c r="C114" s="46" t="s">
        <v>185</v>
      </c>
      <c r="D114" s="71" t="s">
        <v>34</v>
      </c>
      <c r="E114" s="71" t="s">
        <v>136</v>
      </c>
      <c r="F114" s="46" t="s">
        <v>43</v>
      </c>
      <c r="G114" s="46" t="s">
        <v>137</v>
      </c>
      <c r="H114" s="40">
        <f t="shared" si="2"/>
        <v>8940000</v>
      </c>
      <c r="I114" s="40">
        <f t="shared" si="2"/>
        <v>8940000</v>
      </c>
      <c r="J114" s="71" t="s">
        <v>51</v>
      </c>
      <c r="K114" s="71" t="s">
        <v>52</v>
      </c>
      <c r="L114" s="46" t="s">
        <v>40</v>
      </c>
    </row>
    <row r="115" spans="1:12" s="41" customFormat="1" ht="90.75" customHeight="1" x14ac:dyDescent="0.25">
      <c r="A115" s="47"/>
      <c r="B115" s="46">
        <v>80101504</v>
      </c>
      <c r="C115" s="46" t="s">
        <v>186</v>
      </c>
      <c r="D115" s="71" t="s">
        <v>34</v>
      </c>
      <c r="E115" s="71" t="s">
        <v>136</v>
      </c>
      <c r="F115" s="46" t="s">
        <v>43</v>
      </c>
      <c r="G115" s="46" t="s">
        <v>137</v>
      </c>
      <c r="H115" s="40">
        <f>1490000*6</f>
        <v>8940000</v>
      </c>
      <c r="I115" s="40">
        <f>1490000*6</f>
        <v>8940000</v>
      </c>
      <c r="J115" s="71" t="s">
        <v>51</v>
      </c>
      <c r="K115" s="71" t="s">
        <v>52</v>
      </c>
      <c r="L115" s="46" t="s">
        <v>40</v>
      </c>
    </row>
    <row r="116" spans="1:12" s="41" customFormat="1" ht="90.75" customHeight="1" x14ac:dyDescent="0.25">
      <c r="A116" s="47"/>
      <c r="B116" s="46">
        <v>81111510</v>
      </c>
      <c r="C116" s="46" t="s">
        <v>187</v>
      </c>
      <c r="D116" s="71" t="s">
        <v>34</v>
      </c>
      <c r="E116" s="71" t="s">
        <v>42</v>
      </c>
      <c r="F116" s="46" t="s">
        <v>145</v>
      </c>
      <c r="G116" s="46" t="s">
        <v>137</v>
      </c>
      <c r="H116" s="40">
        <v>139975504.34999999</v>
      </c>
      <c r="I116" s="40">
        <v>139975504.34999999</v>
      </c>
      <c r="J116" s="71" t="s">
        <v>51</v>
      </c>
      <c r="K116" s="71" t="s">
        <v>52</v>
      </c>
      <c r="L116" s="46" t="s">
        <v>40</v>
      </c>
    </row>
    <row r="117" spans="1:12" s="41" customFormat="1" ht="167.25" customHeight="1" x14ac:dyDescent="0.25">
      <c r="A117" s="49"/>
      <c r="B117" s="46">
        <v>84111603</v>
      </c>
      <c r="C117" s="72" t="s">
        <v>188</v>
      </c>
      <c r="D117" s="71" t="s">
        <v>34</v>
      </c>
      <c r="E117" s="71" t="s">
        <v>136</v>
      </c>
      <c r="F117" s="46" t="s">
        <v>43</v>
      </c>
      <c r="G117" s="46" t="s">
        <v>137</v>
      </c>
      <c r="H117" s="44">
        <f>7000000*6</f>
        <v>42000000</v>
      </c>
      <c r="I117" s="44">
        <f>7000000*6</f>
        <v>42000000</v>
      </c>
      <c r="J117" s="71" t="s">
        <v>51</v>
      </c>
      <c r="K117" s="71" t="s">
        <v>52</v>
      </c>
      <c r="L117" s="46" t="s">
        <v>40</v>
      </c>
    </row>
    <row r="118" spans="1:12" s="41" customFormat="1" ht="158.25" customHeight="1" x14ac:dyDescent="0.25">
      <c r="A118" s="49"/>
      <c r="B118" s="46">
        <v>80101510</v>
      </c>
      <c r="C118" s="73" t="s">
        <v>189</v>
      </c>
      <c r="D118" s="71" t="s">
        <v>34</v>
      </c>
      <c r="E118" s="71" t="s">
        <v>136</v>
      </c>
      <c r="F118" s="46" t="s">
        <v>43</v>
      </c>
      <c r="G118" s="46" t="s">
        <v>137</v>
      </c>
      <c r="H118" s="44">
        <f>8000000*6</f>
        <v>48000000</v>
      </c>
      <c r="I118" s="44">
        <f>8000000*6</f>
        <v>48000000</v>
      </c>
      <c r="J118" s="71" t="s">
        <v>51</v>
      </c>
      <c r="K118" s="71" t="s">
        <v>52</v>
      </c>
      <c r="L118" s="46" t="s">
        <v>40</v>
      </c>
    </row>
    <row r="119" spans="1:12" ht="150" customHeight="1" x14ac:dyDescent="0.25">
      <c r="A119" s="49"/>
      <c r="B119" s="46" t="s">
        <v>99</v>
      </c>
      <c r="C119" s="73" t="s">
        <v>190</v>
      </c>
      <c r="D119" s="71" t="s">
        <v>34</v>
      </c>
      <c r="E119" s="71" t="s">
        <v>136</v>
      </c>
      <c r="F119" s="46" t="s">
        <v>43</v>
      </c>
      <c r="G119" s="46" t="s">
        <v>137</v>
      </c>
      <c r="H119" s="44">
        <f>4000000*6</f>
        <v>24000000</v>
      </c>
      <c r="I119" s="44">
        <f>4000000*6</f>
        <v>24000000</v>
      </c>
      <c r="J119" s="71" t="s">
        <v>51</v>
      </c>
      <c r="K119" s="71" t="s">
        <v>52</v>
      </c>
      <c r="L119" s="46" t="s">
        <v>40</v>
      </c>
    </row>
    <row r="120" spans="1:12" ht="200.25" customHeight="1" x14ac:dyDescent="0.25">
      <c r="B120" s="46">
        <v>84111603</v>
      </c>
      <c r="C120" s="73" t="s">
        <v>191</v>
      </c>
      <c r="D120" s="71" t="s">
        <v>34</v>
      </c>
      <c r="E120" s="71" t="s">
        <v>136</v>
      </c>
      <c r="F120" s="46" t="s">
        <v>43</v>
      </c>
      <c r="G120" s="46" t="s">
        <v>137</v>
      </c>
      <c r="H120" s="44">
        <f>5800000*6</f>
        <v>34800000</v>
      </c>
      <c r="I120" s="44">
        <f>5800000*6</f>
        <v>34800000</v>
      </c>
      <c r="J120" s="71" t="s">
        <v>51</v>
      </c>
      <c r="K120" s="71" t="s">
        <v>52</v>
      </c>
      <c r="L120" s="46" t="s">
        <v>40</v>
      </c>
    </row>
    <row r="121" spans="1:12" ht="105" customHeight="1" x14ac:dyDescent="0.25">
      <c r="B121" s="46">
        <v>80101510</v>
      </c>
      <c r="C121" s="73" t="s">
        <v>192</v>
      </c>
      <c r="D121" s="71" t="s">
        <v>34</v>
      </c>
      <c r="E121" s="71" t="s">
        <v>136</v>
      </c>
      <c r="F121" s="46" t="s">
        <v>43</v>
      </c>
      <c r="G121" s="46" t="s">
        <v>137</v>
      </c>
      <c r="H121" s="44">
        <f>7000000*6</f>
        <v>42000000</v>
      </c>
      <c r="I121" s="44">
        <f>7000000*6</f>
        <v>42000000</v>
      </c>
      <c r="J121" s="71" t="s">
        <v>51</v>
      </c>
      <c r="K121" s="71" t="s">
        <v>52</v>
      </c>
      <c r="L121" s="46" t="s">
        <v>40</v>
      </c>
    </row>
    <row r="122" spans="1:12" ht="105" customHeight="1" x14ac:dyDescent="0.25">
      <c r="B122" s="46" t="s">
        <v>99</v>
      </c>
      <c r="C122" s="72" t="s">
        <v>193</v>
      </c>
      <c r="D122" s="71" t="s">
        <v>34</v>
      </c>
      <c r="E122" s="71" t="s">
        <v>136</v>
      </c>
      <c r="F122" s="46" t="s">
        <v>43</v>
      </c>
      <c r="G122" s="46" t="s">
        <v>137</v>
      </c>
      <c r="H122" s="44">
        <f>7000000*6</f>
        <v>42000000</v>
      </c>
      <c r="I122" s="44">
        <f>7000000*6</f>
        <v>42000000</v>
      </c>
      <c r="J122" s="71" t="s">
        <v>51</v>
      </c>
      <c r="K122" s="71" t="s">
        <v>52</v>
      </c>
      <c r="L122" s="46" t="s">
        <v>40</v>
      </c>
    </row>
    <row r="123" spans="1:12" ht="129.75" customHeight="1" x14ac:dyDescent="0.25">
      <c r="B123" s="46">
        <v>80101500</v>
      </c>
      <c r="C123" s="72" t="s">
        <v>194</v>
      </c>
      <c r="D123" s="71" t="s">
        <v>34</v>
      </c>
      <c r="E123" s="71" t="s">
        <v>136</v>
      </c>
      <c r="F123" s="46" t="s">
        <v>43</v>
      </c>
      <c r="G123" s="46" t="s">
        <v>137</v>
      </c>
      <c r="H123" s="44">
        <f>6000000*6</f>
        <v>36000000</v>
      </c>
      <c r="I123" s="44">
        <f>6000000*6</f>
        <v>36000000</v>
      </c>
      <c r="J123" s="71" t="s">
        <v>51</v>
      </c>
      <c r="K123" s="71" t="s">
        <v>52</v>
      </c>
      <c r="L123" s="46" t="s">
        <v>40</v>
      </c>
    </row>
    <row r="124" spans="1:12" ht="105" customHeight="1" x14ac:dyDescent="0.25">
      <c r="B124" s="46">
        <v>80101500</v>
      </c>
      <c r="C124" s="73" t="s">
        <v>195</v>
      </c>
      <c r="D124" s="71" t="s">
        <v>34</v>
      </c>
      <c r="E124" s="71" t="s">
        <v>136</v>
      </c>
      <c r="F124" s="46" t="s">
        <v>43</v>
      </c>
      <c r="G124" s="46" t="s">
        <v>137</v>
      </c>
      <c r="H124" s="44">
        <f>5000000*6</f>
        <v>30000000</v>
      </c>
      <c r="I124" s="44">
        <f>5000000*6</f>
        <v>30000000</v>
      </c>
      <c r="J124" s="71" t="s">
        <v>51</v>
      </c>
      <c r="K124" s="71" t="s">
        <v>52</v>
      </c>
      <c r="L124" s="46" t="s">
        <v>40</v>
      </c>
    </row>
    <row r="125" spans="1:12" ht="105" customHeight="1" x14ac:dyDescent="0.25">
      <c r="B125" s="46" t="s">
        <v>99</v>
      </c>
      <c r="C125" s="72" t="s">
        <v>196</v>
      </c>
      <c r="D125" s="71" t="s">
        <v>34</v>
      </c>
      <c r="E125" s="71" t="s">
        <v>136</v>
      </c>
      <c r="F125" s="46" t="s">
        <v>43</v>
      </c>
      <c r="G125" s="46" t="s">
        <v>137</v>
      </c>
      <c r="H125" s="44">
        <f>5000000*6</f>
        <v>30000000</v>
      </c>
      <c r="I125" s="44">
        <f>5000000*6</f>
        <v>30000000</v>
      </c>
      <c r="J125" s="71" t="s">
        <v>51</v>
      </c>
      <c r="K125" s="71" t="s">
        <v>52</v>
      </c>
      <c r="L125" s="46" t="s">
        <v>40</v>
      </c>
    </row>
    <row r="126" spans="1:12" ht="105" customHeight="1" x14ac:dyDescent="0.25">
      <c r="B126" s="46">
        <v>84111603</v>
      </c>
      <c r="C126" s="73" t="s">
        <v>197</v>
      </c>
      <c r="D126" s="71" t="s">
        <v>34</v>
      </c>
      <c r="E126" s="71" t="s">
        <v>136</v>
      </c>
      <c r="F126" s="46" t="s">
        <v>43</v>
      </c>
      <c r="G126" s="46" t="s">
        <v>137</v>
      </c>
      <c r="H126" s="44">
        <f>8000000*6</f>
        <v>48000000</v>
      </c>
      <c r="I126" s="44">
        <f>8000000*6</f>
        <v>48000000</v>
      </c>
      <c r="J126" s="71" t="s">
        <v>51</v>
      </c>
      <c r="K126" s="71" t="s">
        <v>52</v>
      </c>
      <c r="L126" s="46" t="s">
        <v>40</v>
      </c>
    </row>
    <row r="127" spans="1:12" ht="105" customHeight="1" x14ac:dyDescent="0.25">
      <c r="B127" s="46">
        <v>80101500</v>
      </c>
      <c r="C127" s="72" t="s">
        <v>198</v>
      </c>
      <c r="D127" s="71" t="s">
        <v>34</v>
      </c>
      <c r="E127" s="71" t="s">
        <v>136</v>
      </c>
      <c r="F127" s="46" t="s">
        <v>43</v>
      </c>
      <c r="G127" s="46" t="s">
        <v>137</v>
      </c>
      <c r="H127" s="44">
        <f>8000000*6</f>
        <v>48000000</v>
      </c>
      <c r="I127" s="44">
        <f>8000000*6</f>
        <v>48000000</v>
      </c>
      <c r="J127" s="71" t="s">
        <v>51</v>
      </c>
      <c r="K127" s="71" t="s">
        <v>52</v>
      </c>
      <c r="L127" s="46" t="s">
        <v>40</v>
      </c>
    </row>
    <row r="128" spans="1:12" ht="138.75" customHeight="1" x14ac:dyDescent="0.25">
      <c r="B128" s="46" t="s">
        <v>99</v>
      </c>
      <c r="C128" s="73" t="s">
        <v>199</v>
      </c>
      <c r="D128" s="71" t="s">
        <v>34</v>
      </c>
      <c r="E128" s="71" t="s">
        <v>136</v>
      </c>
      <c r="F128" s="46" t="s">
        <v>43</v>
      </c>
      <c r="G128" s="46" t="s">
        <v>137</v>
      </c>
      <c r="H128" s="44">
        <f>6000000*6</f>
        <v>36000000</v>
      </c>
      <c r="I128" s="44">
        <f>6000000*6</f>
        <v>36000000</v>
      </c>
      <c r="J128" s="71" t="s">
        <v>51</v>
      </c>
      <c r="K128" s="71" t="s">
        <v>52</v>
      </c>
      <c r="L128" s="46" t="s">
        <v>40</v>
      </c>
    </row>
    <row r="129" spans="2:12" ht="96" customHeight="1" x14ac:dyDescent="0.25">
      <c r="B129" s="46">
        <v>82101602</v>
      </c>
      <c r="C129" s="46" t="s">
        <v>200</v>
      </c>
      <c r="D129" s="71" t="s">
        <v>34</v>
      </c>
      <c r="E129" s="71" t="s">
        <v>42</v>
      </c>
      <c r="F129" s="46" t="s">
        <v>43</v>
      </c>
      <c r="G129" s="46" t="s">
        <v>133</v>
      </c>
      <c r="H129" s="40">
        <v>350686425</v>
      </c>
      <c r="I129" s="40">
        <v>350686425</v>
      </c>
      <c r="J129" s="71" t="s">
        <v>51</v>
      </c>
      <c r="K129" s="71" t="s">
        <v>52</v>
      </c>
      <c r="L129" s="46" t="s">
        <v>40</v>
      </c>
    </row>
    <row r="130" spans="2:12" ht="75.75" customHeight="1" x14ac:dyDescent="0.25">
      <c r="B130" s="46">
        <v>80111500</v>
      </c>
      <c r="C130" s="46" t="s">
        <v>201</v>
      </c>
      <c r="D130" s="71" t="s">
        <v>34</v>
      </c>
      <c r="E130" s="71" t="s">
        <v>136</v>
      </c>
      <c r="F130" s="46" t="s">
        <v>43</v>
      </c>
      <c r="G130" s="46" t="s">
        <v>133</v>
      </c>
      <c r="H130" s="40">
        <f>2600000*6</f>
        <v>15600000</v>
      </c>
      <c r="I130" s="40">
        <f>2600000*6</f>
        <v>15600000</v>
      </c>
      <c r="J130" s="71" t="s">
        <v>51</v>
      </c>
      <c r="K130" s="71" t="s">
        <v>52</v>
      </c>
      <c r="L130" s="46" t="s">
        <v>40</v>
      </c>
    </row>
    <row r="131" spans="2:12" ht="98.25" customHeight="1" x14ac:dyDescent="0.25">
      <c r="B131" s="46">
        <v>80101504</v>
      </c>
      <c r="C131" s="46" t="s">
        <v>202</v>
      </c>
      <c r="D131" s="71" t="s">
        <v>34</v>
      </c>
      <c r="E131" s="71" t="s">
        <v>136</v>
      </c>
      <c r="F131" s="46" t="s">
        <v>43</v>
      </c>
      <c r="G131" s="46" t="s">
        <v>133</v>
      </c>
      <c r="H131" s="40">
        <f>3000000*6</f>
        <v>18000000</v>
      </c>
      <c r="I131" s="40">
        <f>3000000*6</f>
        <v>18000000</v>
      </c>
      <c r="J131" s="71" t="s">
        <v>51</v>
      </c>
      <c r="K131" s="71" t="s">
        <v>52</v>
      </c>
      <c r="L131" s="46" t="s">
        <v>40</v>
      </c>
    </row>
    <row r="132" spans="2:12" ht="65.25" customHeight="1" x14ac:dyDescent="0.25">
      <c r="B132" s="46">
        <v>80111500</v>
      </c>
      <c r="C132" s="46" t="s">
        <v>203</v>
      </c>
      <c r="D132" s="71" t="s">
        <v>34</v>
      </c>
      <c r="E132" s="71" t="s">
        <v>136</v>
      </c>
      <c r="F132" s="46" t="s">
        <v>43</v>
      </c>
      <c r="G132" s="46" t="s">
        <v>133</v>
      </c>
      <c r="H132" s="40">
        <f>2600000*6</f>
        <v>15600000</v>
      </c>
      <c r="I132" s="40">
        <f>2600000*6</f>
        <v>15600000</v>
      </c>
      <c r="J132" s="71" t="s">
        <v>51</v>
      </c>
      <c r="K132" s="71" t="s">
        <v>52</v>
      </c>
      <c r="L132" s="46" t="s">
        <v>40</v>
      </c>
    </row>
    <row r="133" spans="2:12" ht="92.25" customHeight="1" x14ac:dyDescent="0.25">
      <c r="B133" s="46" t="s">
        <v>99</v>
      </c>
      <c r="C133" s="46" t="s">
        <v>204</v>
      </c>
      <c r="D133" s="71" t="s">
        <v>34</v>
      </c>
      <c r="E133" s="71" t="s">
        <v>136</v>
      </c>
      <c r="F133" s="46" t="s">
        <v>43</v>
      </c>
      <c r="G133" s="46" t="s">
        <v>133</v>
      </c>
      <c r="H133" s="40">
        <f>3000000*6</f>
        <v>18000000</v>
      </c>
      <c r="I133" s="40">
        <f>3000000*6</f>
        <v>18000000</v>
      </c>
      <c r="J133" s="71" t="s">
        <v>51</v>
      </c>
      <c r="K133" s="71"/>
      <c r="L133" s="46" t="s">
        <v>40</v>
      </c>
    </row>
    <row r="134" spans="2:12" ht="90" customHeight="1" x14ac:dyDescent="0.25">
      <c r="B134" s="46">
        <v>80111500</v>
      </c>
      <c r="C134" s="46" t="s">
        <v>205</v>
      </c>
      <c r="D134" s="71" t="s">
        <v>34</v>
      </c>
      <c r="E134" s="71" t="s">
        <v>136</v>
      </c>
      <c r="F134" s="46" t="s">
        <v>43</v>
      </c>
      <c r="G134" s="46" t="s">
        <v>133</v>
      </c>
      <c r="H134" s="40">
        <f>8000000*6</f>
        <v>48000000</v>
      </c>
      <c r="I134" s="40">
        <f>8000000*6</f>
        <v>48000000</v>
      </c>
      <c r="J134" s="71" t="s">
        <v>51</v>
      </c>
      <c r="K134" s="71" t="s">
        <v>52</v>
      </c>
      <c r="L134" s="46" t="s">
        <v>40</v>
      </c>
    </row>
    <row r="135" spans="2:12" ht="116.25" customHeight="1" x14ac:dyDescent="0.25">
      <c r="B135" s="46">
        <v>80101500</v>
      </c>
      <c r="C135" s="46" t="s">
        <v>206</v>
      </c>
      <c r="D135" s="71" t="s">
        <v>34</v>
      </c>
      <c r="E135" s="71" t="s">
        <v>136</v>
      </c>
      <c r="F135" s="46" t="s">
        <v>43</v>
      </c>
      <c r="G135" s="46" t="s">
        <v>133</v>
      </c>
      <c r="H135" s="40">
        <f>2000000*6</f>
        <v>12000000</v>
      </c>
      <c r="I135" s="40">
        <f>2000000*6</f>
        <v>12000000</v>
      </c>
      <c r="J135" s="71" t="s">
        <v>51</v>
      </c>
      <c r="K135" s="71" t="s">
        <v>52</v>
      </c>
      <c r="L135" s="46" t="s">
        <v>40</v>
      </c>
    </row>
    <row r="136" spans="2:12" ht="116.25" customHeight="1" x14ac:dyDescent="0.25">
      <c r="B136" s="46" t="s">
        <v>99</v>
      </c>
      <c r="C136" s="46" t="s">
        <v>207</v>
      </c>
      <c r="D136" s="71" t="s">
        <v>34</v>
      </c>
      <c r="E136" s="71" t="s">
        <v>136</v>
      </c>
      <c r="F136" s="46" t="s">
        <v>43</v>
      </c>
      <c r="G136" s="46" t="s">
        <v>133</v>
      </c>
      <c r="H136" s="40">
        <f>2500000*6</f>
        <v>15000000</v>
      </c>
      <c r="I136" s="40">
        <f>2500000*6</f>
        <v>15000000</v>
      </c>
      <c r="J136" s="71" t="s">
        <v>51</v>
      </c>
      <c r="K136" s="71" t="s">
        <v>52</v>
      </c>
      <c r="L136" s="46" t="s">
        <v>40</v>
      </c>
    </row>
    <row r="137" spans="2:12" ht="101.25" customHeight="1" x14ac:dyDescent="0.25">
      <c r="B137" s="46">
        <v>80151504</v>
      </c>
      <c r="C137" s="46" t="s">
        <v>208</v>
      </c>
      <c r="D137" s="71" t="s">
        <v>34</v>
      </c>
      <c r="E137" s="71" t="s">
        <v>146</v>
      </c>
      <c r="F137" s="46" t="s">
        <v>43</v>
      </c>
      <c r="G137" s="46" t="s">
        <v>133</v>
      </c>
      <c r="H137" s="40">
        <f>7818181.81*11</f>
        <v>85999999.909999996</v>
      </c>
      <c r="I137" s="40">
        <f>7818181.81*11</f>
        <v>85999999.909999996</v>
      </c>
      <c r="J137" s="71" t="s">
        <v>51</v>
      </c>
      <c r="K137" s="71" t="s">
        <v>147</v>
      </c>
      <c r="L137" s="46" t="s">
        <v>40</v>
      </c>
    </row>
    <row r="138" spans="2:12" ht="142.5" customHeight="1" x14ac:dyDescent="0.25">
      <c r="B138" s="46" t="s">
        <v>99</v>
      </c>
      <c r="C138" s="46" t="s">
        <v>209</v>
      </c>
      <c r="D138" s="71" t="s">
        <v>34</v>
      </c>
      <c r="E138" s="46" t="s">
        <v>136</v>
      </c>
      <c r="F138" s="46" t="s">
        <v>43</v>
      </c>
      <c r="G138" s="46" t="s">
        <v>137</v>
      </c>
      <c r="H138" s="40">
        <f>5000000*6</f>
        <v>30000000</v>
      </c>
      <c r="I138" s="40">
        <f>5000000*6</f>
        <v>30000000</v>
      </c>
      <c r="J138" s="71" t="s">
        <v>51</v>
      </c>
      <c r="K138" s="71" t="s">
        <v>52</v>
      </c>
      <c r="L138" s="46" t="s">
        <v>40</v>
      </c>
    </row>
    <row r="139" spans="2:12" ht="140.25" customHeight="1" x14ac:dyDescent="0.25">
      <c r="B139" s="46" t="s">
        <v>99</v>
      </c>
      <c r="C139" s="46" t="s">
        <v>209</v>
      </c>
      <c r="D139" s="71" t="s">
        <v>34</v>
      </c>
      <c r="E139" s="46" t="s">
        <v>136</v>
      </c>
      <c r="F139" s="46" t="s">
        <v>43</v>
      </c>
      <c r="G139" s="46" t="s">
        <v>137</v>
      </c>
      <c r="H139" s="44">
        <f>8000000*6</f>
        <v>48000000</v>
      </c>
      <c r="I139" s="44">
        <f>8000000*6</f>
        <v>48000000</v>
      </c>
      <c r="J139" s="71" t="s">
        <v>51</v>
      </c>
      <c r="K139" s="71" t="s">
        <v>52</v>
      </c>
      <c r="L139" s="46" t="s">
        <v>40</v>
      </c>
    </row>
    <row r="140" spans="2:12" ht="135" customHeight="1" x14ac:dyDescent="0.25">
      <c r="B140" s="46">
        <v>80101510</v>
      </c>
      <c r="C140" s="46" t="s">
        <v>210</v>
      </c>
      <c r="D140" s="71" t="s">
        <v>34</v>
      </c>
      <c r="E140" s="46" t="s">
        <v>136</v>
      </c>
      <c r="F140" s="46" t="s">
        <v>43</v>
      </c>
      <c r="G140" s="46" t="s">
        <v>137</v>
      </c>
      <c r="H140" s="40">
        <f>6000000*6</f>
        <v>36000000</v>
      </c>
      <c r="I140" s="40">
        <f>6000000*6</f>
        <v>36000000</v>
      </c>
      <c r="J140" s="71" t="s">
        <v>51</v>
      </c>
      <c r="K140" s="71" t="s">
        <v>52</v>
      </c>
      <c r="L140" s="46" t="s">
        <v>40</v>
      </c>
    </row>
    <row r="141" spans="2:12" ht="135" customHeight="1" x14ac:dyDescent="0.25">
      <c r="B141" s="46">
        <v>81101505</v>
      </c>
      <c r="C141" s="46" t="s">
        <v>211</v>
      </c>
      <c r="D141" s="71" t="s">
        <v>34</v>
      </c>
      <c r="E141" s="46" t="s">
        <v>136</v>
      </c>
      <c r="F141" s="46" t="s">
        <v>43</v>
      </c>
      <c r="G141" s="46" t="s">
        <v>137</v>
      </c>
      <c r="H141" s="40">
        <f>6000000*6</f>
        <v>36000000</v>
      </c>
      <c r="I141" s="40">
        <f>6000000*6</f>
        <v>36000000</v>
      </c>
      <c r="J141" s="71" t="s">
        <v>51</v>
      </c>
      <c r="K141" s="71" t="s">
        <v>52</v>
      </c>
      <c r="L141" s="46" t="s">
        <v>40</v>
      </c>
    </row>
    <row r="142" spans="2:12" ht="136.5" customHeight="1" x14ac:dyDescent="0.25">
      <c r="B142" s="46">
        <v>81101505</v>
      </c>
      <c r="C142" s="46" t="s">
        <v>212</v>
      </c>
      <c r="D142" s="71" t="s">
        <v>34</v>
      </c>
      <c r="E142" s="46" t="s">
        <v>136</v>
      </c>
      <c r="F142" s="46" t="s">
        <v>43</v>
      </c>
      <c r="G142" s="46" t="s">
        <v>137</v>
      </c>
      <c r="H142" s="44">
        <f>4500000*6</f>
        <v>27000000</v>
      </c>
      <c r="I142" s="44">
        <f>4500000*6</f>
        <v>27000000</v>
      </c>
      <c r="J142" s="71" t="s">
        <v>51</v>
      </c>
      <c r="K142" s="71" t="s">
        <v>52</v>
      </c>
      <c r="L142" s="46" t="s">
        <v>40</v>
      </c>
    </row>
    <row r="143" spans="2:12" ht="139.5" customHeight="1" x14ac:dyDescent="0.25">
      <c r="B143" s="46">
        <v>80121704</v>
      </c>
      <c r="C143" s="46" t="s">
        <v>213</v>
      </c>
      <c r="D143" s="71" t="s">
        <v>34</v>
      </c>
      <c r="E143" s="46" t="s">
        <v>136</v>
      </c>
      <c r="F143" s="46" t="s">
        <v>43</v>
      </c>
      <c r="G143" s="46" t="s">
        <v>137</v>
      </c>
      <c r="H143" s="40">
        <f>5000000*6</f>
        <v>30000000</v>
      </c>
      <c r="I143" s="40">
        <f>5000000*6</f>
        <v>30000000</v>
      </c>
      <c r="J143" s="71" t="s">
        <v>51</v>
      </c>
      <c r="K143" s="71" t="s">
        <v>52</v>
      </c>
      <c r="L143" s="46" t="s">
        <v>40</v>
      </c>
    </row>
    <row r="144" spans="2:12" ht="165" customHeight="1" x14ac:dyDescent="0.25">
      <c r="B144" s="46" t="s">
        <v>99</v>
      </c>
      <c r="C144" s="46" t="s">
        <v>214</v>
      </c>
      <c r="D144" s="71" t="s">
        <v>34</v>
      </c>
      <c r="E144" s="46" t="s">
        <v>136</v>
      </c>
      <c r="F144" s="46" t="s">
        <v>43</v>
      </c>
      <c r="G144" s="46" t="s">
        <v>137</v>
      </c>
      <c r="H144" s="44">
        <f>7000000*6</f>
        <v>42000000</v>
      </c>
      <c r="I144" s="44">
        <f>7000000*6</f>
        <v>42000000</v>
      </c>
      <c r="J144" s="71" t="s">
        <v>51</v>
      </c>
      <c r="K144" s="71" t="s">
        <v>52</v>
      </c>
      <c r="L144" s="46" t="s">
        <v>40</v>
      </c>
    </row>
    <row r="145" spans="2:12" ht="134.25" customHeight="1" x14ac:dyDescent="0.25">
      <c r="B145" s="46">
        <v>80101603</v>
      </c>
      <c r="C145" s="46" t="s">
        <v>215</v>
      </c>
      <c r="D145" s="71" t="s">
        <v>34</v>
      </c>
      <c r="E145" s="46" t="s">
        <v>136</v>
      </c>
      <c r="F145" s="46" t="s">
        <v>43</v>
      </c>
      <c r="G145" s="46" t="s">
        <v>137</v>
      </c>
      <c r="H145" s="44">
        <f>5000000*6</f>
        <v>30000000</v>
      </c>
      <c r="I145" s="44">
        <f>5000000*6</f>
        <v>30000000</v>
      </c>
      <c r="J145" s="71" t="s">
        <v>51</v>
      </c>
      <c r="K145" s="71" t="s">
        <v>52</v>
      </c>
      <c r="L145" s="46" t="s">
        <v>40</v>
      </c>
    </row>
    <row r="146" spans="2:12" ht="144.75" customHeight="1" x14ac:dyDescent="0.25">
      <c r="B146" s="46">
        <v>80101504</v>
      </c>
      <c r="C146" s="46" t="s">
        <v>215</v>
      </c>
      <c r="D146" s="71" t="s">
        <v>34</v>
      </c>
      <c r="E146" s="46" t="s">
        <v>136</v>
      </c>
      <c r="F146" s="46" t="s">
        <v>43</v>
      </c>
      <c r="G146" s="46" t="s">
        <v>137</v>
      </c>
      <c r="H146" s="44">
        <f>7000000*6</f>
        <v>42000000</v>
      </c>
      <c r="I146" s="44">
        <f>7000000*6</f>
        <v>42000000</v>
      </c>
      <c r="J146" s="71" t="s">
        <v>51</v>
      </c>
      <c r="K146" s="71" t="s">
        <v>52</v>
      </c>
      <c r="L146" s="46" t="s">
        <v>40</v>
      </c>
    </row>
    <row r="147" spans="2:12" ht="139.5" customHeight="1" x14ac:dyDescent="0.25">
      <c r="B147" s="46">
        <v>80101600</v>
      </c>
      <c r="C147" s="46" t="s">
        <v>216</v>
      </c>
      <c r="D147" s="71" t="s">
        <v>34</v>
      </c>
      <c r="E147" s="46" t="s">
        <v>136</v>
      </c>
      <c r="F147" s="46" t="s">
        <v>43</v>
      </c>
      <c r="G147" s="46" t="s">
        <v>137</v>
      </c>
      <c r="H147" s="44">
        <f>5000000*6</f>
        <v>30000000</v>
      </c>
      <c r="I147" s="44">
        <f>5000000*6</f>
        <v>30000000</v>
      </c>
      <c r="J147" s="71" t="s">
        <v>51</v>
      </c>
      <c r="K147" s="71" t="s">
        <v>52</v>
      </c>
      <c r="L147" s="46" t="s">
        <v>40</v>
      </c>
    </row>
    <row r="148" spans="2:12" ht="138.75" customHeight="1" x14ac:dyDescent="0.25">
      <c r="B148" s="46">
        <v>80101510</v>
      </c>
      <c r="C148" s="46" t="s">
        <v>217</v>
      </c>
      <c r="D148" s="71" t="s">
        <v>34</v>
      </c>
      <c r="E148" s="46" t="s">
        <v>136</v>
      </c>
      <c r="F148" s="46" t="s">
        <v>43</v>
      </c>
      <c r="G148" s="46" t="s">
        <v>137</v>
      </c>
      <c r="H148" s="40">
        <f>3500000*6</f>
        <v>21000000</v>
      </c>
      <c r="I148" s="40">
        <f>3500000*6</f>
        <v>21000000</v>
      </c>
      <c r="J148" s="71" t="s">
        <v>51</v>
      </c>
      <c r="K148" s="71" t="s">
        <v>52</v>
      </c>
      <c r="L148" s="46" t="s">
        <v>40</v>
      </c>
    </row>
    <row r="149" spans="2:12" ht="105" customHeight="1" x14ac:dyDescent="0.25">
      <c r="B149" s="46">
        <v>80111500</v>
      </c>
      <c r="C149" s="46" t="s">
        <v>218</v>
      </c>
      <c r="D149" s="71" t="s">
        <v>34</v>
      </c>
      <c r="E149" s="71" t="s">
        <v>42</v>
      </c>
      <c r="F149" s="46" t="s">
        <v>43</v>
      </c>
      <c r="G149" s="46" t="s">
        <v>133</v>
      </c>
      <c r="H149" s="40">
        <v>265000000</v>
      </c>
      <c r="I149" s="40">
        <v>265000000</v>
      </c>
      <c r="J149" s="71" t="s">
        <v>51</v>
      </c>
      <c r="K149" s="71" t="s">
        <v>52</v>
      </c>
      <c r="L149" s="46" t="s">
        <v>40</v>
      </c>
    </row>
    <row r="150" spans="2:12" x14ac:dyDescent="0.25">
      <c r="B150" s="70"/>
      <c r="C150" s="46"/>
      <c r="D150" s="71"/>
      <c r="E150" s="71"/>
      <c r="F150" s="46"/>
      <c r="G150" s="46"/>
      <c r="H150" s="45"/>
      <c r="I150" s="45"/>
      <c r="J150" s="71"/>
      <c r="K150" s="71"/>
      <c r="L150" s="74"/>
    </row>
    <row r="151" spans="2:12" x14ac:dyDescent="0.25">
      <c r="B151" s="70"/>
      <c r="C151" s="46"/>
      <c r="D151" s="71"/>
      <c r="E151" s="71"/>
      <c r="F151" s="46"/>
      <c r="G151" s="46"/>
      <c r="H151" s="45"/>
      <c r="I151" s="45"/>
      <c r="J151" s="71"/>
      <c r="K151" s="71"/>
      <c r="L151" s="74"/>
    </row>
    <row r="152" spans="2:12" x14ac:dyDescent="0.25">
      <c r="B152" s="50"/>
      <c r="C152" s="47"/>
      <c r="D152" s="51"/>
      <c r="E152" s="51"/>
      <c r="F152" s="50"/>
      <c r="G152" s="52"/>
      <c r="H152" s="53"/>
      <c r="I152" s="54"/>
      <c r="J152" s="51"/>
      <c r="K152" s="51"/>
      <c r="L152" s="50"/>
    </row>
    <row r="153" spans="2:12" x14ac:dyDescent="0.25">
      <c r="B153" s="50"/>
      <c r="C153" s="47"/>
      <c r="D153" s="51"/>
      <c r="E153" s="51"/>
      <c r="F153" s="50"/>
      <c r="G153" s="52"/>
      <c r="H153" s="53"/>
      <c r="I153" s="54"/>
      <c r="J153" s="51"/>
      <c r="K153" s="51"/>
      <c r="L153" s="50"/>
    </row>
    <row r="154" spans="2:12" x14ac:dyDescent="0.25">
      <c r="B154" s="50"/>
      <c r="C154" s="47"/>
      <c r="D154" s="51"/>
      <c r="E154" s="51"/>
      <c r="F154" s="50"/>
      <c r="G154" s="52"/>
      <c r="H154" s="53"/>
      <c r="I154" s="54"/>
      <c r="J154" s="51"/>
      <c r="K154" s="51"/>
      <c r="L154" s="50"/>
    </row>
    <row r="155" spans="2:12" x14ac:dyDescent="0.25">
      <c r="B155" s="50"/>
      <c r="C155" s="47"/>
      <c r="D155" s="51"/>
      <c r="E155" s="51"/>
      <c r="F155" s="50"/>
      <c r="G155" s="52"/>
      <c r="H155" s="53"/>
      <c r="I155" s="54"/>
      <c r="J155" s="51"/>
      <c r="K155" s="51"/>
      <c r="L155" s="50"/>
    </row>
    <row r="156" spans="2:12" x14ac:dyDescent="0.25">
      <c r="E156" s="55"/>
      <c r="H156" s="56"/>
      <c r="I156" s="56"/>
      <c r="J156" s="57"/>
    </row>
    <row r="157" spans="2:12" ht="30.75" thickBot="1" x14ac:dyDescent="0.3">
      <c r="B157" s="58" t="s">
        <v>148</v>
      </c>
      <c r="C157"/>
      <c r="D157" s="59"/>
    </row>
    <row r="158" spans="2:12" ht="45" x14ac:dyDescent="0.25">
      <c r="B158" s="60" t="s">
        <v>23</v>
      </c>
      <c r="C158" s="61" t="s">
        <v>149</v>
      </c>
      <c r="D158" s="62" t="s">
        <v>32</v>
      </c>
    </row>
    <row r="159" spans="2:12" x14ac:dyDescent="0.25">
      <c r="B159" s="9"/>
      <c r="C159" s="63"/>
      <c r="D159" s="64"/>
    </row>
    <row r="160" spans="2:12" x14ac:dyDescent="0.25">
      <c r="B160" s="9"/>
      <c r="C160" s="63"/>
      <c r="D160" s="64"/>
    </row>
    <row r="161" spans="2:12" x14ac:dyDescent="0.25">
      <c r="B161" s="9"/>
      <c r="C161" s="63"/>
      <c r="D161" s="64"/>
    </row>
    <row r="162" spans="2:12" s="3" customFormat="1" x14ac:dyDescent="0.25">
      <c r="B162" s="9"/>
      <c r="C162" s="63"/>
      <c r="D162" s="64"/>
      <c r="F162" s="2"/>
      <c r="G162" s="2"/>
      <c r="H162" s="2"/>
      <c r="I162" s="2"/>
      <c r="J162" s="2"/>
      <c r="K162" s="2"/>
      <c r="L162" s="2"/>
    </row>
    <row r="163" spans="2:12" s="3" customFormat="1" ht="15.75" thickBot="1" x14ac:dyDescent="0.3">
      <c r="B163" s="65"/>
      <c r="C163" s="66"/>
      <c r="D163" s="67"/>
      <c r="F163" s="2"/>
      <c r="G163" s="2"/>
      <c r="H163" s="2"/>
      <c r="I163" s="2"/>
      <c r="J163" s="2"/>
      <c r="K163" s="2"/>
      <c r="L163" s="2"/>
    </row>
  </sheetData>
  <autoFilter ref="A18:L149"/>
  <mergeCells count="2">
    <mergeCell ref="F5:I9"/>
    <mergeCell ref="F11:I15"/>
  </mergeCells>
  <hyperlinks>
    <hyperlink ref="C8" r:id="rId1"/>
  </hyperlinks>
  <pageMargins left="0.70866141732283472" right="0.70866141732283472" top="0.74803149606299213" bottom="0.74803149606299213" header="0.31496062992125984" footer="0.31496062992125984"/>
  <pageSetup paperSize="9" scale="2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2018 - V2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2018-02-09T14:30:01Z</dcterms:created>
  <dcterms:modified xsi:type="dcterms:W3CDTF">2018-02-09T14:32:51Z</dcterms:modified>
</cp:coreProperties>
</file>