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PRESUPUESTO 2023\INFORMES 2023\EJECUCION III TRIMESTRE\PUBLICACION\"/>
    </mc:Choice>
  </mc:AlternateContent>
  <xr:revisionPtr revIDLastSave="0" documentId="13_ncr:1_{D207A10F-5D63-424F-9E17-9C6E58DCE994}" xr6:coauthVersionLast="36" xr6:coauthVersionMax="36" xr10:uidLastSave="{00000000-0000-0000-0000-000000000000}"/>
  <bookViews>
    <workbookView xWindow="0" yWindow="0" windowWidth="28800" windowHeight="12225" activeTab="10" xr2:uid="{00000000-000D-0000-FFFF-FFFF00000000}"/>
  </bookViews>
  <sheets>
    <sheet name="Enero" sheetId="4" r:id="rId1"/>
    <sheet name="Febrero" sheetId="5" r:id="rId2"/>
    <sheet name="Marzo" sheetId="6" r:id="rId3"/>
    <sheet name="Abril" sheetId="1" r:id="rId4"/>
    <sheet name="Mayo" sheetId="2" r:id="rId5"/>
    <sheet name="Junio" sheetId="3" r:id="rId6"/>
    <sheet name="Julio" sheetId="7" r:id="rId7"/>
    <sheet name="eje jul" sheetId="9" state="hidden" r:id="rId8"/>
    <sheet name="Agosto" sheetId="8" r:id="rId9"/>
    <sheet name="eje ago" sheetId="10" state="hidden" r:id="rId10"/>
    <sheet name="Sep" sheetId="12" r:id="rId11"/>
    <sheet name="eje sep" sheetId="11" state="hidden" r:id="rId12"/>
  </sheets>
  <externalReferences>
    <externalReference r:id="rId13"/>
  </externalReferences>
  <calcPr calcId="191029"/>
</workbook>
</file>

<file path=xl/calcChain.xml><?xml version="1.0" encoding="utf-8"?>
<calcChain xmlns="http://schemas.openxmlformats.org/spreadsheetml/2006/main">
  <c r="Q75" i="9" l="1"/>
  <c r="C6" i="7"/>
  <c r="S74" i="9"/>
  <c r="C5" i="7" l="1"/>
  <c r="G6" i="7" l="1"/>
  <c r="G5" i="7" s="1"/>
  <c r="D6" i="7"/>
  <c r="H6" i="7"/>
  <c r="H5" i="7" s="1"/>
  <c r="I6" i="7"/>
  <c r="I5" i="7" s="1"/>
  <c r="L6" i="7"/>
  <c r="M6" i="7"/>
  <c r="M5" i="7" s="1"/>
  <c r="E6" i="7"/>
  <c r="L7" i="6"/>
  <c r="L6" i="6" s="1"/>
  <c r="D8" i="6"/>
  <c r="D7" i="6" s="1"/>
  <c r="D6" i="6" s="1"/>
  <c r="K8" i="6"/>
  <c r="L8" i="6"/>
  <c r="C9" i="6"/>
  <c r="C8" i="6" s="1"/>
  <c r="C7" i="6" s="1"/>
  <c r="C6" i="6" s="1"/>
  <c r="D9" i="6"/>
  <c r="E9" i="6"/>
  <c r="E8" i="6" s="1"/>
  <c r="E7" i="6" s="1"/>
  <c r="E6" i="6" s="1"/>
  <c r="E5" i="6" s="1"/>
  <c r="E84" i="6" s="1"/>
  <c r="F9" i="6"/>
  <c r="F8" i="6" s="1"/>
  <c r="F7" i="6" s="1"/>
  <c r="F6" i="6" s="1"/>
  <c r="G9" i="6"/>
  <c r="G8" i="6" s="1"/>
  <c r="G7" i="6" s="1"/>
  <c r="G6" i="6" s="1"/>
  <c r="H9" i="6"/>
  <c r="H8" i="6" s="1"/>
  <c r="H7" i="6" s="1"/>
  <c r="H6" i="6" s="1"/>
  <c r="H5" i="6" s="1"/>
  <c r="H84" i="6" s="1"/>
  <c r="I9" i="6"/>
  <c r="I8" i="6" s="1"/>
  <c r="I7" i="6" s="1"/>
  <c r="I6" i="6" s="1"/>
  <c r="I5" i="6" s="1"/>
  <c r="I84" i="6" s="1"/>
  <c r="J9" i="6"/>
  <c r="N9" i="6" s="1"/>
  <c r="K9" i="6"/>
  <c r="L9" i="6"/>
  <c r="M9" i="6"/>
  <c r="M8" i="6" s="1"/>
  <c r="M7" i="6" s="1"/>
  <c r="M6" i="6" s="1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C18" i="6"/>
  <c r="D18" i="6"/>
  <c r="E18" i="6"/>
  <c r="F18" i="6"/>
  <c r="G18" i="6"/>
  <c r="H18" i="6"/>
  <c r="I18" i="6"/>
  <c r="J18" i="6"/>
  <c r="N18" i="6" s="1"/>
  <c r="K18" i="6"/>
  <c r="L18" i="6"/>
  <c r="M18" i="6"/>
  <c r="O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C28" i="6"/>
  <c r="D28" i="6"/>
  <c r="E28" i="6"/>
  <c r="F28" i="6"/>
  <c r="G28" i="6"/>
  <c r="H28" i="6"/>
  <c r="I28" i="6"/>
  <c r="J28" i="6"/>
  <c r="N28" i="6" s="1"/>
  <c r="K28" i="6"/>
  <c r="L28" i="6"/>
  <c r="M28" i="6"/>
  <c r="O28" i="6"/>
  <c r="N29" i="6"/>
  <c r="O29" i="6"/>
  <c r="N30" i="6"/>
  <c r="O30" i="6"/>
  <c r="N31" i="6"/>
  <c r="O31" i="6"/>
  <c r="N32" i="6"/>
  <c r="O32" i="6"/>
  <c r="N33" i="6"/>
  <c r="O33" i="6"/>
  <c r="N34" i="6"/>
  <c r="O34" i="6"/>
  <c r="I35" i="6"/>
  <c r="H36" i="6"/>
  <c r="H35" i="6" s="1"/>
  <c r="I36" i="6"/>
  <c r="M36" i="6"/>
  <c r="M35" i="6" s="1"/>
  <c r="C37" i="6"/>
  <c r="C36" i="6" s="1"/>
  <c r="C35" i="6" s="1"/>
  <c r="D37" i="6"/>
  <c r="D36" i="6" s="1"/>
  <c r="D35" i="6" s="1"/>
  <c r="E37" i="6"/>
  <c r="E36" i="6" s="1"/>
  <c r="E35" i="6" s="1"/>
  <c r="F37" i="6"/>
  <c r="N37" i="6" s="1"/>
  <c r="G37" i="6"/>
  <c r="G36" i="6" s="1"/>
  <c r="G35" i="6" s="1"/>
  <c r="H37" i="6"/>
  <c r="I37" i="6"/>
  <c r="J37" i="6"/>
  <c r="J36" i="6" s="1"/>
  <c r="K37" i="6"/>
  <c r="K36" i="6" s="1"/>
  <c r="L37" i="6"/>
  <c r="L36" i="6" s="1"/>
  <c r="L35" i="6" s="1"/>
  <c r="M37" i="6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59" i="6"/>
  <c r="O59" i="6"/>
  <c r="N60" i="6"/>
  <c r="O60" i="6"/>
  <c r="N61" i="6"/>
  <c r="O61" i="6"/>
  <c r="N62" i="6"/>
  <c r="O62" i="6"/>
  <c r="C63" i="6"/>
  <c r="D63" i="6"/>
  <c r="E63" i="6"/>
  <c r="F63" i="6"/>
  <c r="G63" i="6"/>
  <c r="H63" i="6"/>
  <c r="I63" i="6"/>
  <c r="J63" i="6"/>
  <c r="N63" i="6" s="1"/>
  <c r="K63" i="6"/>
  <c r="L63" i="6"/>
  <c r="M63" i="6"/>
  <c r="O63" i="6"/>
  <c r="N64" i="6"/>
  <c r="O64" i="6"/>
  <c r="N65" i="6"/>
  <c r="O65" i="6"/>
  <c r="N66" i="6"/>
  <c r="O66" i="6"/>
  <c r="N67" i="6"/>
  <c r="O67" i="6"/>
  <c r="C68" i="6"/>
  <c r="D68" i="6"/>
  <c r="E68" i="6"/>
  <c r="F68" i="6"/>
  <c r="N68" i="6" s="1"/>
  <c r="G68" i="6"/>
  <c r="H68" i="6"/>
  <c r="I68" i="6"/>
  <c r="J68" i="6"/>
  <c r="K68" i="6"/>
  <c r="L68" i="6"/>
  <c r="M68" i="6"/>
  <c r="N69" i="6"/>
  <c r="O69" i="6"/>
  <c r="N70" i="6"/>
  <c r="O70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L7" i="5"/>
  <c r="L6" i="5" s="1"/>
  <c r="M7" i="5"/>
  <c r="M6" i="5" s="1"/>
  <c r="E8" i="5"/>
  <c r="L8" i="5"/>
  <c r="M8" i="5"/>
  <c r="C9" i="5"/>
  <c r="C7" i="5" s="1"/>
  <c r="C6" i="5" s="1"/>
  <c r="C5" i="5" s="1"/>
  <c r="C84" i="5" s="1"/>
  <c r="D9" i="5"/>
  <c r="D7" i="5" s="1"/>
  <c r="D6" i="5" s="1"/>
  <c r="D5" i="5" s="1"/>
  <c r="D84" i="5" s="1"/>
  <c r="E9" i="5"/>
  <c r="E7" i="5" s="1"/>
  <c r="E6" i="5" s="1"/>
  <c r="E5" i="5" s="1"/>
  <c r="E84" i="5" s="1"/>
  <c r="F9" i="5"/>
  <c r="F8" i="5" s="1"/>
  <c r="G9" i="5"/>
  <c r="G7" i="5" s="1"/>
  <c r="G6" i="5" s="1"/>
  <c r="H9" i="5"/>
  <c r="H7" i="5" s="1"/>
  <c r="H6" i="5" s="1"/>
  <c r="H5" i="5" s="1"/>
  <c r="H84" i="5" s="1"/>
  <c r="I9" i="5"/>
  <c r="I7" i="5" s="1"/>
  <c r="I6" i="5" s="1"/>
  <c r="J9" i="5"/>
  <c r="J8" i="5" s="1"/>
  <c r="N8" i="5" s="1"/>
  <c r="K9" i="5"/>
  <c r="K7" i="5" s="1"/>
  <c r="L9" i="5"/>
  <c r="M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C18" i="5"/>
  <c r="D18" i="5"/>
  <c r="E18" i="5"/>
  <c r="F18" i="5"/>
  <c r="F7" i="5" s="1"/>
  <c r="F6" i="5" s="1"/>
  <c r="G18" i="5"/>
  <c r="H18" i="5"/>
  <c r="I18" i="5"/>
  <c r="J18" i="5"/>
  <c r="N18" i="5" s="1"/>
  <c r="K18" i="5"/>
  <c r="O18" i="5" s="1"/>
  <c r="L18" i="5"/>
  <c r="M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C28" i="5"/>
  <c r="D28" i="5"/>
  <c r="E28" i="5"/>
  <c r="F28" i="5"/>
  <c r="G28" i="5"/>
  <c r="H28" i="5"/>
  <c r="I28" i="5"/>
  <c r="J28" i="5"/>
  <c r="N28" i="5" s="1"/>
  <c r="K28" i="5"/>
  <c r="O28" i="5" s="1"/>
  <c r="L28" i="5"/>
  <c r="M28" i="5"/>
  <c r="N29" i="5"/>
  <c r="O29" i="5"/>
  <c r="N30" i="5"/>
  <c r="O30" i="5"/>
  <c r="N31" i="5"/>
  <c r="O31" i="5"/>
  <c r="N32" i="5"/>
  <c r="O32" i="5"/>
  <c r="N33" i="5"/>
  <c r="O33" i="5"/>
  <c r="N34" i="5"/>
  <c r="O34" i="5"/>
  <c r="J35" i="5"/>
  <c r="I36" i="5"/>
  <c r="I35" i="5" s="1"/>
  <c r="J36" i="5"/>
  <c r="C37" i="5"/>
  <c r="C36" i="5" s="1"/>
  <c r="C35" i="5" s="1"/>
  <c r="D37" i="5"/>
  <c r="D36" i="5" s="1"/>
  <c r="D35" i="5" s="1"/>
  <c r="E37" i="5"/>
  <c r="E36" i="5" s="1"/>
  <c r="E35" i="5" s="1"/>
  <c r="F37" i="5"/>
  <c r="O37" i="5" s="1"/>
  <c r="G37" i="5"/>
  <c r="G36" i="5" s="1"/>
  <c r="G35" i="5" s="1"/>
  <c r="H37" i="5"/>
  <c r="H36" i="5" s="1"/>
  <c r="H35" i="5" s="1"/>
  <c r="I37" i="5"/>
  <c r="J37" i="5"/>
  <c r="N37" i="5" s="1"/>
  <c r="K37" i="5"/>
  <c r="K36" i="5" s="1"/>
  <c r="L37" i="5"/>
  <c r="L36" i="5" s="1"/>
  <c r="L35" i="5" s="1"/>
  <c r="M37" i="5"/>
  <c r="M36" i="5" s="1"/>
  <c r="M35" i="5" s="1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C45" i="5"/>
  <c r="D45" i="5"/>
  <c r="E45" i="5"/>
  <c r="F45" i="5"/>
  <c r="G45" i="5"/>
  <c r="H45" i="5"/>
  <c r="I45" i="5"/>
  <c r="J45" i="5"/>
  <c r="N45" i="5" s="1"/>
  <c r="K45" i="5"/>
  <c r="L45" i="5"/>
  <c r="M45" i="5"/>
  <c r="O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C63" i="5"/>
  <c r="D63" i="5"/>
  <c r="E63" i="5"/>
  <c r="F63" i="5"/>
  <c r="G63" i="5"/>
  <c r="H63" i="5"/>
  <c r="I63" i="5"/>
  <c r="J63" i="5"/>
  <c r="N63" i="5" s="1"/>
  <c r="K63" i="5"/>
  <c r="O63" i="5" s="1"/>
  <c r="L63" i="5"/>
  <c r="M63" i="5"/>
  <c r="N64" i="5"/>
  <c r="O64" i="5"/>
  <c r="N65" i="5"/>
  <c r="O65" i="5"/>
  <c r="N66" i="5"/>
  <c r="O66" i="5"/>
  <c r="N67" i="5"/>
  <c r="O67" i="5"/>
  <c r="C68" i="5"/>
  <c r="D68" i="5"/>
  <c r="E68" i="5"/>
  <c r="F68" i="5"/>
  <c r="G68" i="5"/>
  <c r="H68" i="5"/>
  <c r="I68" i="5"/>
  <c r="J68" i="5"/>
  <c r="N68" i="5" s="1"/>
  <c r="K68" i="5"/>
  <c r="L68" i="5"/>
  <c r="M68" i="5"/>
  <c r="O68" i="5"/>
  <c r="N69" i="5"/>
  <c r="O69" i="5"/>
  <c r="N70" i="5"/>
  <c r="O70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N73" i="5"/>
  <c r="O73" i="5"/>
  <c r="N74" i="5"/>
  <c r="O74" i="5"/>
  <c r="N75" i="5"/>
  <c r="O75" i="5"/>
  <c r="N76" i="5"/>
  <c r="O76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F8" i="4"/>
  <c r="F7" i="4" s="1"/>
  <c r="F6" i="4" s="1"/>
  <c r="M8" i="4"/>
  <c r="M7" i="4" s="1"/>
  <c r="M6" i="4" s="1"/>
  <c r="M5" i="4" s="1"/>
  <c r="M83" i="4" s="1"/>
  <c r="C9" i="4"/>
  <c r="C8" i="4" s="1"/>
  <c r="C7" i="4" s="1"/>
  <c r="C6" i="4" s="1"/>
  <c r="C5" i="4" s="1"/>
  <c r="C83" i="4" s="1"/>
  <c r="D9" i="4"/>
  <c r="D8" i="4" s="1"/>
  <c r="D7" i="4" s="1"/>
  <c r="D6" i="4" s="1"/>
  <c r="D5" i="4" s="1"/>
  <c r="D83" i="4" s="1"/>
  <c r="E9" i="4"/>
  <c r="E8" i="4" s="1"/>
  <c r="E7" i="4" s="1"/>
  <c r="E6" i="4" s="1"/>
  <c r="F9" i="4"/>
  <c r="G9" i="4"/>
  <c r="G8" i="4" s="1"/>
  <c r="G7" i="4" s="1"/>
  <c r="G6" i="4" s="1"/>
  <c r="H9" i="4"/>
  <c r="H8" i="4" s="1"/>
  <c r="H7" i="4" s="1"/>
  <c r="H6" i="4" s="1"/>
  <c r="H5" i="4" s="1"/>
  <c r="H83" i="4" s="1"/>
  <c r="I9" i="4"/>
  <c r="I8" i="4" s="1"/>
  <c r="I7" i="4" s="1"/>
  <c r="I6" i="4" s="1"/>
  <c r="J9" i="4"/>
  <c r="N9" i="4" s="1"/>
  <c r="K9" i="4"/>
  <c r="O9" i="4" s="1"/>
  <c r="L9" i="4"/>
  <c r="L8" i="4" s="1"/>
  <c r="L7" i="4" s="1"/>
  <c r="L6" i="4" s="1"/>
  <c r="L5" i="4" s="1"/>
  <c r="L83" i="4" s="1"/>
  <c r="M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C18" i="4"/>
  <c r="D18" i="4"/>
  <c r="E18" i="4"/>
  <c r="F18" i="4"/>
  <c r="G18" i="4"/>
  <c r="H18" i="4"/>
  <c r="I18" i="4"/>
  <c r="J18" i="4"/>
  <c r="N18" i="4" s="1"/>
  <c r="K18" i="4"/>
  <c r="O18" i="4" s="1"/>
  <c r="L18" i="4"/>
  <c r="M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C28" i="4"/>
  <c r="D28" i="4"/>
  <c r="E28" i="4"/>
  <c r="F28" i="4"/>
  <c r="G28" i="4"/>
  <c r="H28" i="4"/>
  <c r="I28" i="4"/>
  <c r="J28" i="4"/>
  <c r="N28" i="4" s="1"/>
  <c r="K28" i="4"/>
  <c r="O28" i="4" s="1"/>
  <c r="L28" i="4"/>
  <c r="M28" i="4"/>
  <c r="N29" i="4"/>
  <c r="O29" i="4"/>
  <c r="N30" i="4"/>
  <c r="O30" i="4"/>
  <c r="N31" i="4"/>
  <c r="O31" i="4"/>
  <c r="N32" i="4"/>
  <c r="O32" i="4"/>
  <c r="N33" i="4"/>
  <c r="O33" i="4"/>
  <c r="N34" i="4"/>
  <c r="O34" i="4"/>
  <c r="K35" i="4"/>
  <c r="C36" i="4"/>
  <c r="C35" i="4" s="1"/>
  <c r="J36" i="4"/>
  <c r="K36" i="4"/>
  <c r="C37" i="4"/>
  <c r="D37" i="4"/>
  <c r="D36" i="4" s="1"/>
  <c r="D35" i="4" s="1"/>
  <c r="E37" i="4"/>
  <c r="E36" i="4" s="1"/>
  <c r="E35" i="4" s="1"/>
  <c r="F37" i="4"/>
  <c r="F36" i="4" s="1"/>
  <c r="G37" i="4"/>
  <c r="G36" i="4" s="1"/>
  <c r="G35" i="4" s="1"/>
  <c r="H37" i="4"/>
  <c r="H36" i="4" s="1"/>
  <c r="H35" i="4" s="1"/>
  <c r="I37" i="4"/>
  <c r="I36" i="4" s="1"/>
  <c r="I35" i="4" s="1"/>
  <c r="J37" i="4"/>
  <c r="K37" i="4"/>
  <c r="L37" i="4"/>
  <c r="L36" i="4" s="1"/>
  <c r="L35" i="4" s="1"/>
  <c r="M37" i="4"/>
  <c r="M36" i="4" s="1"/>
  <c r="M35" i="4" s="1"/>
  <c r="N37" i="4"/>
  <c r="O37" i="4"/>
  <c r="N38" i="4"/>
  <c r="O38" i="4"/>
  <c r="N39" i="4"/>
  <c r="O39" i="4"/>
  <c r="N40" i="4"/>
  <c r="O40" i="4"/>
  <c r="N41" i="4"/>
  <c r="O41" i="4"/>
  <c r="N42" i="4"/>
  <c r="O42" i="4"/>
  <c r="N43" i="4"/>
  <c r="O43" i="4"/>
  <c r="C44" i="4"/>
  <c r="D44" i="4"/>
  <c r="E44" i="4"/>
  <c r="F44" i="4"/>
  <c r="N44" i="4" s="1"/>
  <c r="G44" i="4"/>
  <c r="H44" i="4"/>
  <c r="I44" i="4"/>
  <c r="J44" i="4"/>
  <c r="K44" i="4"/>
  <c r="O44" i="4" s="1"/>
  <c r="L44" i="4"/>
  <c r="M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C62" i="4"/>
  <c r="D62" i="4"/>
  <c r="E62" i="4"/>
  <c r="F62" i="4"/>
  <c r="G62" i="4"/>
  <c r="H62" i="4"/>
  <c r="I62" i="4"/>
  <c r="J62" i="4"/>
  <c r="N62" i="4" s="1"/>
  <c r="K62" i="4"/>
  <c r="L62" i="4"/>
  <c r="M62" i="4"/>
  <c r="O62" i="4"/>
  <c r="N63" i="4"/>
  <c r="O63" i="4"/>
  <c r="N64" i="4"/>
  <c r="O64" i="4"/>
  <c r="N65" i="4"/>
  <c r="O65" i="4"/>
  <c r="N66" i="4"/>
  <c r="O66" i="4"/>
  <c r="C67" i="4"/>
  <c r="D67" i="4"/>
  <c r="E67" i="4"/>
  <c r="F67" i="4"/>
  <c r="G67" i="4"/>
  <c r="H67" i="4"/>
  <c r="I67" i="4"/>
  <c r="J67" i="4"/>
  <c r="N67" i="4" s="1"/>
  <c r="K67" i="4"/>
  <c r="O67" i="4" s="1"/>
  <c r="L67" i="4"/>
  <c r="M67" i="4"/>
  <c r="N68" i="4"/>
  <c r="O68" i="4"/>
  <c r="N69" i="4"/>
  <c r="O69" i="4"/>
  <c r="C71" i="4"/>
  <c r="D71" i="4"/>
  <c r="E71" i="4"/>
  <c r="F71" i="4"/>
  <c r="G71" i="4"/>
  <c r="H71" i="4"/>
  <c r="I71" i="4"/>
  <c r="J71" i="4"/>
  <c r="N71" i="4" s="1"/>
  <c r="K71" i="4"/>
  <c r="O71" i="4" s="1"/>
  <c r="L71" i="4"/>
  <c r="M71" i="4"/>
  <c r="N72" i="4"/>
  <c r="O72" i="4"/>
  <c r="N73" i="4"/>
  <c r="O73" i="4"/>
  <c r="N74" i="4"/>
  <c r="O74" i="4"/>
  <c r="N75" i="4"/>
  <c r="O75" i="4"/>
  <c r="N76" i="4"/>
  <c r="O76" i="4"/>
  <c r="N77" i="4"/>
  <c r="O77" i="4"/>
  <c r="N78" i="4"/>
  <c r="O78" i="4"/>
  <c r="N79" i="4"/>
  <c r="O79" i="4"/>
  <c r="N80" i="4"/>
  <c r="O80" i="4"/>
  <c r="N81" i="4"/>
  <c r="O81" i="4"/>
  <c r="N82" i="4"/>
  <c r="O82" i="4"/>
  <c r="F6" i="7" l="1"/>
  <c r="F5" i="7" s="1"/>
  <c r="E5" i="7"/>
  <c r="D5" i="7"/>
  <c r="L5" i="7"/>
  <c r="G5" i="4"/>
  <c r="G83" i="4" s="1"/>
  <c r="O36" i="4"/>
  <c r="F35" i="4"/>
  <c r="E5" i="4"/>
  <c r="E83" i="4" s="1"/>
  <c r="G5" i="6"/>
  <c r="G84" i="6" s="1"/>
  <c r="N36" i="5"/>
  <c r="O7" i="5"/>
  <c r="K6" i="5"/>
  <c r="M5" i="5"/>
  <c r="M84" i="5" s="1"/>
  <c r="N35" i="5"/>
  <c r="L5" i="5"/>
  <c r="L84" i="5" s="1"/>
  <c r="C5" i="6"/>
  <c r="C84" i="6" s="1"/>
  <c r="N36" i="4"/>
  <c r="K35" i="5"/>
  <c r="I5" i="5"/>
  <c r="I84" i="5" s="1"/>
  <c r="F5" i="4"/>
  <c r="F83" i="4" s="1"/>
  <c r="F5" i="5"/>
  <c r="F84" i="5" s="1"/>
  <c r="K35" i="6"/>
  <c r="O35" i="6" s="1"/>
  <c r="M5" i="6"/>
  <c r="M84" i="6" s="1"/>
  <c r="O8" i="6"/>
  <c r="G5" i="5"/>
  <c r="G84" i="5" s="1"/>
  <c r="J35" i="6"/>
  <c r="D5" i="6"/>
  <c r="D84" i="6" s="1"/>
  <c r="O35" i="4"/>
  <c r="I5" i="4"/>
  <c r="I83" i="4" s="1"/>
  <c r="L5" i="6"/>
  <c r="L84" i="6" s="1"/>
  <c r="J8" i="6"/>
  <c r="J8" i="4"/>
  <c r="F36" i="5"/>
  <c r="F35" i="5" s="1"/>
  <c r="I8" i="5"/>
  <c r="J7" i="5"/>
  <c r="J35" i="4"/>
  <c r="N35" i="4" s="1"/>
  <c r="K8" i="5"/>
  <c r="O8" i="5" s="1"/>
  <c r="H8" i="5"/>
  <c r="O37" i="6"/>
  <c r="F36" i="6"/>
  <c r="F35" i="6" s="1"/>
  <c r="F5" i="6" s="1"/>
  <c r="F84" i="6" s="1"/>
  <c r="G8" i="5"/>
  <c r="O68" i="6"/>
  <c r="K7" i="6"/>
  <c r="O9" i="5"/>
  <c r="D8" i="5"/>
  <c r="K8" i="4"/>
  <c r="N9" i="5"/>
  <c r="C8" i="5"/>
  <c r="D78" i="3"/>
  <c r="E78" i="3"/>
  <c r="F78" i="3"/>
  <c r="G78" i="3"/>
  <c r="H78" i="3"/>
  <c r="I78" i="3"/>
  <c r="J78" i="3"/>
  <c r="K78" i="3"/>
  <c r="L78" i="3"/>
  <c r="M78" i="3"/>
  <c r="D73" i="3"/>
  <c r="E73" i="3"/>
  <c r="F73" i="3"/>
  <c r="G73" i="3"/>
  <c r="H73" i="3"/>
  <c r="I73" i="3"/>
  <c r="J73" i="3"/>
  <c r="K73" i="3"/>
  <c r="L73" i="3"/>
  <c r="M73" i="3"/>
  <c r="D68" i="3"/>
  <c r="E68" i="3"/>
  <c r="F68" i="3"/>
  <c r="G68" i="3"/>
  <c r="H68" i="3"/>
  <c r="I68" i="3"/>
  <c r="J68" i="3"/>
  <c r="K68" i="3"/>
  <c r="O68" i="3" s="1"/>
  <c r="L68" i="3"/>
  <c r="M68" i="3"/>
  <c r="D32" i="3"/>
  <c r="E32" i="3"/>
  <c r="F32" i="3"/>
  <c r="N32" i="3" s="1"/>
  <c r="G32" i="3"/>
  <c r="H32" i="3"/>
  <c r="I32" i="3"/>
  <c r="J32" i="3"/>
  <c r="K32" i="3"/>
  <c r="L32" i="3"/>
  <c r="M32" i="3"/>
  <c r="D22" i="3"/>
  <c r="E22" i="3"/>
  <c r="F22" i="3"/>
  <c r="G22" i="3"/>
  <c r="H22" i="3"/>
  <c r="I22" i="3"/>
  <c r="J22" i="3"/>
  <c r="N22" i="3" s="1"/>
  <c r="K22" i="3"/>
  <c r="O22" i="3" s="1"/>
  <c r="L22" i="3"/>
  <c r="M22" i="3"/>
  <c r="O89" i="3"/>
  <c r="O88" i="3"/>
  <c r="O87" i="3"/>
  <c r="O86" i="3"/>
  <c r="O85" i="3"/>
  <c r="O84" i="3"/>
  <c r="O83" i="3"/>
  <c r="O82" i="3"/>
  <c r="O81" i="3"/>
  <c r="O80" i="3"/>
  <c r="O79" i="3"/>
  <c r="O77" i="3"/>
  <c r="O76" i="3"/>
  <c r="O75" i="3"/>
  <c r="O72" i="3"/>
  <c r="O71" i="3"/>
  <c r="O70" i="3"/>
  <c r="O69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49" i="3"/>
  <c r="O48" i="3"/>
  <c r="O47" i="3"/>
  <c r="O46" i="3"/>
  <c r="O45" i="3"/>
  <c r="O44" i="3"/>
  <c r="O43" i="3"/>
  <c r="O42" i="3"/>
  <c r="O38" i="3"/>
  <c r="O37" i="3"/>
  <c r="O36" i="3"/>
  <c r="O35" i="3"/>
  <c r="O34" i="3"/>
  <c r="O33" i="3"/>
  <c r="O31" i="3"/>
  <c r="O30" i="3"/>
  <c r="O29" i="3"/>
  <c r="O28" i="3"/>
  <c r="O27" i="3"/>
  <c r="O26" i="3"/>
  <c r="O25" i="3"/>
  <c r="O24" i="3"/>
  <c r="O23" i="3"/>
  <c r="O21" i="3"/>
  <c r="O20" i="3"/>
  <c r="O19" i="3"/>
  <c r="O18" i="3"/>
  <c r="O17" i="3"/>
  <c r="O16" i="3"/>
  <c r="O15" i="3"/>
  <c r="O14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2" i="3"/>
  <c r="N71" i="3"/>
  <c r="N70" i="3"/>
  <c r="N69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49" i="3"/>
  <c r="N48" i="3"/>
  <c r="N47" i="3"/>
  <c r="N46" i="3"/>
  <c r="N45" i="3"/>
  <c r="N44" i="3"/>
  <c r="N43" i="3"/>
  <c r="N42" i="3"/>
  <c r="N38" i="3"/>
  <c r="N37" i="3"/>
  <c r="N36" i="3"/>
  <c r="N35" i="3"/>
  <c r="N34" i="3"/>
  <c r="N33" i="3"/>
  <c r="N31" i="3"/>
  <c r="N30" i="3"/>
  <c r="N29" i="3"/>
  <c r="N28" i="3"/>
  <c r="N27" i="3"/>
  <c r="N26" i="3"/>
  <c r="N25" i="3"/>
  <c r="N24" i="3"/>
  <c r="N23" i="3"/>
  <c r="N21" i="3"/>
  <c r="N20" i="3"/>
  <c r="N19" i="3"/>
  <c r="N18" i="3"/>
  <c r="N17" i="3"/>
  <c r="N16" i="3"/>
  <c r="N15" i="3"/>
  <c r="N14" i="3"/>
  <c r="D50" i="3"/>
  <c r="E50" i="3"/>
  <c r="F50" i="3"/>
  <c r="G50" i="3"/>
  <c r="H50" i="3"/>
  <c r="H40" i="3" s="1"/>
  <c r="H39" i="3" s="1"/>
  <c r="I50" i="3"/>
  <c r="J50" i="3"/>
  <c r="K50" i="3"/>
  <c r="O50" i="3" s="1"/>
  <c r="L50" i="3"/>
  <c r="M50" i="3"/>
  <c r="D41" i="3"/>
  <c r="E41" i="3"/>
  <c r="F41" i="3"/>
  <c r="F40" i="3" s="1"/>
  <c r="F39" i="3" s="1"/>
  <c r="G41" i="3"/>
  <c r="G40" i="3" s="1"/>
  <c r="G39" i="3" s="1"/>
  <c r="H41" i="3"/>
  <c r="I41" i="3"/>
  <c r="I40" i="3" s="1"/>
  <c r="I39" i="3" s="1"/>
  <c r="J41" i="3"/>
  <c r="J40" i="3" s="1"/>
  <c r="J39" i="3" s="1"/>
  <c r="K41" i="3"/>
  <c r="L41" i="3"/>
  <c r="M41" i="3"/>
  <c r="D13" i="3"/>
  <c r="D12" i="3" s="1"/>
  <c r="E13" i="3"/>
  <c r="E12" i="3" s="1"/>
  <c r="F13" i="3"/>
  <c r="F12" i="3" s="1"/>
  <c r="F11" i="3" s="1"/>
  <c r="F10" i="3" s="1"/>
  <c r="G13" i="3"/>
  <c r="G12" i="3" s="1"/>
  <c r="G11" i="3" s="1"/>
  <c r="G10" i="3" s="1"/>
  <c r="H13" i="3"/>
  <c r="H12" i="3" s="1"/>
  <c r="I13" i="3"/>
  <c r="I12" i="3" s="1"/>
  <c r="I11" i="3" s="1"/>
  <c r="I10" i="3" s="1"/>
  <c r="J13" i="3"/>
  <c r="J12" i="3" s="1"/>
  <c r="N12" i="3" s="1"/>
  <c r="K13" i="3"/>
  <c r="L13" i="3"/>
  <c r="L12" i="3" s="1"/>
  <c r="M13" i="3"/>
  <c r="M12" i="3" s="1"/>
  <c r="C78" i="3"/>
  <c r="C73" i="3"/>
  <c r="C68" i="3"/>
  <c r="C50" i="3"/>
  <c r="C41" i="3"/>
  <c r="K6" i="7" l="1"/>
  <c r="K5" i="7" s="1"/>
  <c r="J6" i="7"/>
  <c r="O8" i="4"/>
  <c r="K7" i="4"/>
  <c r="O36" i="6"/>
  <c r="O6" i="5"/>
  <c r="K5" i="5"/>
  <c r="O36" i="5"/>
  <c r="N7" i="5"/>
  <c r="J6" i="5"/>
  <c r="N8" i="4"/>
  <c r="J7" i="4"/>
  <c r="O35" i="5"/>
  <c r="N8" i="6"/>
  <c r="J7" i="6"/>
  <c r="N36" i="6"/>
  <c r="O7" i="6"/>
  <c r="K6" i="6"/>
  <c r="N35" i="6"/>
  <c r="I9" i="3"/>
  <c r="C40" i="3"/>
  <c r="C39" i="3" s="1"/>
  <c r="N13" i="3"/>
  <c r="O73" i="3"/>
  <c r="N73" i="3"/>
  <c r="L40" i="3"/>
  <c r="L39" i="3" s="1"/>
  <c r="N50" i="3"/>
  <c r="N68" i="3"/>
  <c r="O13" i="3"/>
  <c r="O41" i="3"/>
  <c r="G9" i="3"/>
  <c r="G90" i="3" s="1"/>
  <c r="F9" i="3"/>
  <c r="F90" i="3" s="1"/>
  <c r="N39" i="3"/>
  <c r="M40" i="3"/>
  <c r="M39" i="3" s="1"/>
  <c r="E40" i="3"/>
  <c r="E39" i="3" s="1"/>
  <c r="D40" i="3"/>
  <c r="D39" i="3" s="1"/>
  <c r="O32" i="3"/>
  <c r="O78" i="3"/>
  <c r="N40" i="3"/>
  <c r="K12" i="3"/>
  <c r="O12" i="3" s="1"/>
  <c r="N41" i="3"/>
  <c r="J11" i="3"/>
  <c r="H11" i="3"/>
  <c r="H10" i="3" s="1"/>
  <c r="K40" i="3"/>
  <c r="I90" i="3"/>
  <c r="M11" i="3"/>
  <c r="M10" i="3" s="1"/>
  <c r="E11" i="3"/>
  <c r="E10" i="3" s="1"/>
  <c r="L11" i="3"/>
  <c r="L10" i="3" s="1"/>
  <c r="D11" i="3"/>
  <c r="D10" i="3" s="1"/>
  <c r="O6" i="7" l="1"/>
  <c r="J5" i="7"/>
  <c r="N6" i="7"/>
  <c r="O5" i="7"/>
  <c r="K84" i="5"/>
  <c r="O84" i="5" s="1"/>
  <c r="O5" i="5"/>
  <c r="O6" i="6"/>
  <c r="K5" i="6"/>
  <c r="J5" i="5"/>
  <c r="N6" i="5"/>
  <c r="O7" i="4"/>
  <c r="K6" i="4"/>
  <c r="J6" i="4"/>
  <c r="N7" i="4"/>
  <c r="N7" i="6"/>
  <c r="J6" i="6"/>
  <c r="K11" i="3"/>
  <c r="K39" i="3"/>
  <c r="O39" i="3" s="1"/>
  <c r="O40" i="3"/>
  <c r="M9" i="3"/>
  <c r="M90" i="3" s="1"/>
  <c r="D9" i="3"/>
  <c r="D90" i="3" s="1"/>
  <c r="H9" i="3"/>
  <c r="H90" i="3" s="1"/>
  <c r="E9" i="3"/>
  <c r="E90" i="3" s="1"/>
  <c r="L9" i="3"/>
  <c r="L90" i="3" s="1"/>
  <c r="J10" i="3"/>
  <c r="J9" i="3" s="1"/>
  <c r="N11" i="3"/>
  <c r="K10" i="3"/>
  <c r="O11" i="3"/>
  <c r="O87" i="2"/>
  <c r="O86" i="2"/>
  <c r="O85" i="2"/>
  <c r="O84" i="2"/>
  <c r="O83" i="2"/>
  <c r="O82" i="2"/>
  <c r="O81" i="2"/>
  <c r="O80" i="2"/>
  <c r="O79" i="2"/>
  <c r="O78" i="2"/>
  <c r="O77" i="2"/>
  <c r="O75" i="2"/>
  <c r="O74" i="2"/>
  <c r="O73" i="2"/>
  <c r="O71" i="2"/>
  <c r="O70" i="2"/>
  <c r="O69" i="2"/>
  <c r="O68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8" i="2"/>
  <c r="O47" i="2"/>
  <c r="O46" i="2"/>
  <c r="O45" i="2"/>
  <c r="O44" i="2"/>
  <c r="O43" i="2"/>
  <c r="O42" i="2"/>
  <c r="O38" i="2"/>
  <c r="O37" i="2"/>
  <c r="O36" i="2"/>
  <c r="O35" i="2"/>
  <c r="O34" i="2"/>
  <c r="O33" i="2"/>
  <c r="O31" i="2"/>
  <c r="O30" i="2"/>
  <c r="O29" i="2"/>
  <c r="O28" i="2"/>
  <c r="O27" i="2"/>
  <c r="O26" i="2"/>
  <c r="O25" i="2"/>
  <c r="O24" i="2"/>
  <c r="O23" i="2"/>
  <c r="O21" i="2"/>
  <c r="O20" i="2"/>
  <c r="O19" i="2"/>
  <c r="O18" i="2"/>
  <c r="O17" i="2"/>
  <c r="O16" i="2"/>
  <c r="O15" i="2"/>
  <c r="O14" i="2"/>
  <c r="N87" i="2"/>
  <c r="N86" i="2"/>
  <c r="N85" i="2"/>
  <c r="N84" i="2"/>
  <c r="N83" i="2"/>
  <c r="N82" i="2"/>
  <c r="N81" i="2"/>
  <c r="N80" i="2"/>
  <c r="N79" i="2"/>
  <c r="N78" i="2"/>
  <c r="N77" i="2"/>
  <c r="N75" i="2"/>
  <c r="N74" i="2"/>
  <c r="N73" i="2"/>
  <c r="N71" i="2"/>
  <c r="N70" i="2"/>
  <c r="N69" i="2"/>
  <c r="N68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8" i="2"/>
  <c r="N47" i="2"/>
  <c r="N46" i="2"/>
  <c r="N45" i="2"/>
  <c r="N44" i="2"/>
  <c r="N43" i="2"/>
  <c r="N42" i="2"/>
  <c r="N38" i="2"/>
  <c r="N37" i="2"/>
  <c r="N36" i="2"/>
  <c r="N35" i="2"/>
  <c r="N34" i="2"/>
  <c r="N33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7" i="2"/>
  <c r="N16" i="2"/>
  <c r="N15" i="2"/>
  <c r="N14" i="2"/>
  <c r="D76" i="2"/>
  <c r="E76" i="2"/>
  <c r="F76" i="2"/>
  <c r="G76" i="2"/>
  <c r="H76" i="2"/>
  <c r="I76" i="2"/>
  <c r="J76" i="2"/>
  <c r="N76" i="2" s="1"/>
  <c r="K76" i="2"/>
  <c r="O76" i="2" s="1"/>
  <c r="L76" i="2"/>
  <c r="M76" i="2"/>
  <c r="D72" i="2"/>
  <c r="E72" i="2"/>
  <c r="F72" i="2"/>
  <c r="G72" i="2"/>
  <c r="H72" i="2"/>
  <c r="I72" i="2"/>
  <c r="J72" i="2"/>
  <c r="N72" i="2" s="1"/>
  <c r="K72" i="2"/>
  <c r="O72" i="2" s="1"/>
  <c r="L72" i="2"/>
  <c r="M72" i="2"/>
  <c r="D67" i="2"/>
  <c r="E67" i="2"/>
  <c r="F67" i="2"/>
  <c r="G67" i="2"/>
  <c r="H67" i="2"/>
  <c r="I67" i="2"/>
  <c r="J67" i="2"/>
  <c r="K67" i="2"/>
  <c r="L67" i="2"/>
  <c r="M67" i="2"/>
  <c r="D32" i="2"/>
  <c r="E32" i="2"/>
  <c r="F32" i="2"/>
  <c r="G32" i="2"/>
  <c r="H32" i="2"/>
  <c r="I32" i="2"/>
  <c r="J32" i="2"/>
  <c r="K32" i="2"/>
  <c r="L32" i="2"/>
  <c r="M32" i="2"/>
  <c r="D22" i="2"/>
  <c r="E22" i="2"/>
  <c r="F22" i="2"/>
  <c r="O22" i="2" s="1"/>
  <c r="G22" i="2"/>
  <c r="H22" i="2"/>
  <c r="I22" i="2"/>
  <c r="J22" i="2"/>
  <c r="N22" i="2" s="1"/>
  <c r="K22" i="2"/>
  <c r="L22" i="2"/>
  <c r="M22" i="2"/>
  <c r="D13" i="2"/>
  <c r="D12" i="2" s="1"/>
  <c r="E13" i="2"/>
  <c r="F13" i="2"/>
  <c r="F12" i="2" s="1"/>
  <c r="G13" i="2"/>
  <c r="G12" i="2" s="1"/>
  <c r="H13" i="2"/>
  <c r="I13" i="2"/>
  <c r="I12" i="2" s="1"/>
  <c r="J13" i="2"/>
  <c r="N13" i="2" s="1"/>
  <c r="K13" i="2"/>
  <c r="O13" i="2" s="1"/>
  <c r="L13" i="2"/>
  <c r="L12" i="2" s="1"/>
  <c r="M13" i="2"/>
  <c r="N5" i="7" l="1"/>
  <c r="N6" i="6"/>
  <c r="J5" i="6"/>
  <c r="J5" i="4"/>
  <c r="N6" i="4"/>
  <c r="O5" i="6"/>
  <c r="K84" i="6"/>
  <c r="O84" i="6" s="1"/>
  <c r="O6" i="4"/>
  <c r="K5" i="4"/>
  <c r="N5" i="5"/>
  <c r="J84" i="5"/>
  <c r="N84" i="5" s="1"/>
  <c r="H11" i="2"/>
  <c r="H10" i="2" s="1"/>
  <c r="O67" i="2"/>
  <c r="K12" i="2"/>
  <c r="O12" i="2" s="1"/>
  <c r="E11" i="2"/>
  <c r="E10" i="2" s="1"/>
  <c r="N67" i="2"/>
  <c r="E12" i="2"/>
  <c r="O32" i="2"/>
  <c r="N32" i="2"/>
  <c r="J12" i="2"/>
  <c r="N12" i="2" s="1"/>
  <c r="M11" i="2"/>
  <c r="M10" i="2" s="1"/>
  <c r="I11" i="2"/>
  <c r="I10" i="2" s="1"/>
  <c r="M12" i="2"/>
  <c r="H12" i="2"/>
  <c r="O10" i="3"/>
  <c r="K9" i="3"/>
  <c r="N10" i="3"/>
  <c r="K90" i="3"/>
  <c r="O9" i="3"/>
  <c r="K11" i="2"/>
  <c r="J11" i="2"/>
  <c r="D11" i="2"/>
  <c r="D10" i="2" s="1"/>
  <c r="L11" i="2"/>
  <c r="L10" i="2" s="1"/>
  <c r="G11" i="2"/>
  <c r="G10" i="2" s="1"/>
  <c r="F11" i="2"/>
  <c r="F10" i="2" s="1"/>
  <c r="C13" i="2"/>
  <c r="C32" i="3"/>
  <c r="C22" i="3"/>
  <c r="C13" i="3"/>
  <c r="C12" i="3" s="1"/>
  <c r="C11" i="3" s="1"/>
  <c r="C10" i="3" s="1"/>
  <c r="C9" i="3" s="1"/>
  <c r="C90" i="3" s="1"/>
  <c r="D49" i="2"/>
  <c r="D40" i="2" s="1"/>
  <c r="D39" i="2" s="1"/>
  <c r="E49" i="2"/>
  <c r="F49" i="2"/>
  <c r="G49" i="2"/>
  <c r="H49" i="2"/>
  <c r="H40" i="2" s="1"/>
  <c r="H39" i="2" s="1"/>
  <c r="H9" i="2" s="1"/>
  <c r="H88" i="2" s="1"/>
  <c r="I49" i="2"/>
  <c r="J49" i="2"/>
  <c r="N49" i="2" s="1"/>
  <c r="K49" i="2"/>
  <c r="O49" i="2" s="1"/>
  <c r="L49" i="2"/>
  <c r="M49" i="2"/>
  <c r="D41" i="2"/>
  <c r="E41" i="2"/>
  <c r="E40" i="2" s="1"/>
  <c r="E39" i="2" s="1"/>
  <c r="E9" i="2" s="1"/>
  <c r="E88" i="2" s="1"/>
  <c r="F41" i="2"/>
  <c r="F40" i="2" s="1"/>
  <c r="F39" i="2" s="1"/>
  <c r="G41" i="2"/>
  <c r="G40" i="2" s="1"/>
  <c r="G39" i="2" s="1"/>
  <c r="H41" i="2"/>
  <c r="I41" i="2"/>
  <c r="J41" i="2"/>
  <c r="N41" i="2" s="1"/>
  <c r="K41" i="2"/>
  <c r="O41" i="2" s="1"/>
  <c r="L41" i="2"/>
  <c r="M41" i="2"/>
  <c r="M40" i="2" s="1"/>
  <c r="M39" i="2" s="1"/>
  <c r="M9" i="2" s="1"/>
  <c r="M88" i="2" s="1"/>
  <c r="C12" i="2"/>
  <c r="C72" i="2"/>
  <c r="C76" i="2"/>
  <c r="C67" i="2"/>
  <c r="C49" i="2"/>
  <c r="C41" i="2"/>
  <c r="C32" i="2"/>
  <c r="C22" i="2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8" i="1"/>
  <c r="O67" i="1"/>
  <c r="O66" i="1"/>
  <c r="O65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4" i="1"/>
  <c r="O42" i="1"/>
  <c r="O41" i="1"/>
  <c r="O40" i="1"/>
  <c r="O39" i="1"/>
  <c r="O35" i="1"/>
  <c r="O34" i="1"/>
  <c r="O33" i="1"/>
  <c r="O32" i="1"/>
  <c r="O31" i="1"/>
  <c r="O30" i="1"/>
  <c r="O28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N84" i="1"/>
  <c r="N83" i="1"/>
  <c r="N82" i="1"/>
  <c r="N81" i="1"/>
  <c r="N80" i="1"/>
  <c r="N79" i="1"/>
  <c r="N78" i="1"/>
  <c r="N77" i="1"/>
  <c r="N76" i="1"/>
  <c r="N75" i="1"/>
  <c r="N74" i="1"/>
  <c r="N72" i="1"/>
  <c r="N71" i="1"/>
  <c r="N70" i="1"/>
  <c r="N68" i="1"/>
  <c r="N67" i="1"/>
  <c r="N66" i="1"/>
  <c r="N65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4" i="1"/>
  <c r="N42" i="1"/>
  <c r="N41" i="1"/>
  <c r="N40" i="1"/>
  <c r="N39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D73" i="1"/>
  <c r="E73" i="1"/>
  <c r="F73" i="1"/>
  <c r="G73" i="1"/>
  <c r="H73" i="1"/>
  <c r="I73" i="1"/>
  <c r="J73" i="1"/>
  <c r="K73" i="1"/>
  <c r="L73" i="1"/>
  <c r="M73" i="1"/>
  <c r="C73" i="1"/>
  <c r="D69" i="1"/>
  <c r="E69" i="1"/>
  <c r="F69" i="1"/>
  <c r="G69" i="1"/>
  <c r="H69" i="1"/>
  <c r="I69" i="1"/>
  <c r="J69" i="1"/>
  <c r="K69" i="1"/>
  <c r="L69" i="1"/>
  <c r="M69" i="1"/>
  <c r="C69" i="1"/>
  <c r="D64" i="1"/>
  <c r="E64" i="1"/>
  <c r="F64" i="1"/>
  <c r="G64" i="1"/>
  <c r="H64" i="1"/>
  <c r="I64" i="1"/>
  <c r="J64" i="1"/>
  <c r="K64" i="1"/>
  <c r="L64" i="1"/>
  <c r="M64" i="1"/>
  <c r="C64" i="1"/>
  <c r="D46" i="1"/>
  <c r="E46" i="1"/>
  <c r="F46" i="1"/>
  <c r="G46" i="1"/>
  <c r="H46" i="1"/>
  <c r="I46" i="1"/>
  <c r="J46" i="1"/>
  <c r="K46" i="1"/>
  <c r="L46" i="1"/>
  <c r="M46" i="1"/>
  <c r="C46" i="1"/>
  <c r="D38" i="1"/>
  <c r="E38" i="1"/>
  <c r="F38" i="1"/>
  <c r="G38" i="1"/>
  <c r="H38" i="1"/>
  <c r="H37" i="1" s="1"/>
  <c r="H36" i="1" s="1"/>
  <c r="I38" i="1"/>
  <c r="J38" i="1"/>
  <c r="N38" i="1" s="1"/>
  <c r="K38" i="1"/>
  <c r="O38" i="1" s="1"/>
  <c r="L38" i="1"/>
  <c r="M38" i="1"/>
  <c r="C38" i="1"/>
  <c r="D29" i="1"/>
  <c r="E29" i="1"/>
  <c r="F29" i="1"/>
  <c r="G29" i="1"/>
  <c r="H29" i="1"/>
  <c r="I29" i="1"/>
  <c r="J29" i="1"/>
  <c r="N29" i="1" s="1"/>
  <c r="K29" i="1"/>
  <c r="O29" i="1" s="1"/>
  <c r="L29" i="1"/>
  <c r="M29" i="1"/>
  <c r="D19" i="1"/>
  <c r="E19" i="1"/>
  <c r="F19" i="1"/>
  <c r="G19" i="1"/>
  <c r="H19" i="1"/>
  <c r="I19" i="1"/>
  <c r="J19" i="1"/>
  <c r="N19" i="1" s="1"/>
  <c r="K19" i="1"/>
  <c r="O19" i="1" s="1"/>
  <c r="L19" i="1"/>
  <c r="M19" i="1"/>
  <c r="D10" i="1"/>
  <c r="E10" i="1"/>
  <c r="F10" i="1"/>
  <c r="G10" i="1"/>
  <c r="H10" i="1"/>
  <c r="H9" i="1" s="1"/>
  <c r="I10" i="1"/>
  <c r="I9" i="1" s="1"/>
  <c r="J10" i="1"/>
  <c r="J9" i="1" s="1"/>
  <c r="K10" i="1"/>
  <c r="K9" i="1" s="1"/>
  <c r="L10" i="1"/>
  <c r="L9" i="1" s="1"/>
  <c r="M10" i="1"/>
  <c r="M9" i="1" s="1"/>
  <c r="D9" i="1"/>
  <c r="E9" i="1"/>
  <c r="F9" i="1"/>
  <c r="F8" i="1" s="1"/>
  <c r="F7" i="1" s="1"/>
  <c r="G9" i="1"/>
  <c r="C29" i="1"/>
  <c r="C19" i="1"/>
  <c r="C10" i="1"/>
  <c r="C9" i="1" s="1"/>
  <c r="C8" i="1" s="1"/>
  <c r="C7" i="1" s="1"/>
  <c r="J83" i="4" l="1"/>
  <c r="N83" i="4" s="1"/>
  <c r="N5" i="4"/>
  <c r="K83" i="4"/>
  <c r="O83" i="4" s="1"/>
  <c r="O5" i="4"/>
  <c r="J84" i="6"/>
  <c r="N84" i="6" s="1"/>
  <c r="N5" i="6"/>
  <c r="M8" i="1"/>
  <c r="M7" i="1" s="1"/>
  <c r="C40" i="2"/>
  <c r="C39" i="2" s="1"/>
  <c r="I40" i="2"/>
  <c r="I39" i="2" s="1"/>
  <c r="I9" i="2" s="1"/>
  <c r="I88" i="2" s="1"/>
  <c r="F37" i="1"/>
  <c r="F36" i="1" s="1"/>
  <c r="D37" i="1"/>
  <c r="D36" i="1" s="1"/>
  <c r="H8" i="1"/>
  <c r="H7" i="1" s="1"/>
  <c r="H6" i="1" s="1"/>
  <c r="H85" i="1" s="1"/>
  <c r="O69" i="1"/>
  <c r="E8" i="1"/>
  <c r="E7" i="1" s="1"/>
  <c r="L37" i="1"/>
  <c r="L36" i="1" s="1"/>
  <c r="O64" i="1"/>
  <c r="N69" i="1"/>
  <c r="L40" i="2"/>
  <c r="L39" i="2" s="1"/>
  <c r="L9" i="2" s="1"/>
  <c r="L88" i="2" s="1"/>
  <c r="C37" i="1"/>
  <c r="C36" i="1" s="1"/>
  <c r="J37" i="1"/>
  <c r="J36" i="1" s="1"/>
  <c r="N36" i="1" s="1"/>
  <c r="K37" i="1"/>
  <c r="K36" i="1" s="1"/>
  <c r="N46" i="1"/>
  <c r="O73" i="1"/>
  <c r="N10" i="1"/>
  <c r="N73" i="1"/>
  <c r="L8" i="1"/>
  <c r="L7" i="1" s="1"/>
  <c r="O10" i="1"/>
  <c r="O9" i="1"/>
  <c r="D8" i="1"/>
  <c r="D7" i="1" s="1"/>
  <c r="D6" i="1" s="1"/>
  <c r="D85" i="1" s="1"/>
  <c r="N64" i="1"/>
  <c r="J10" i="2"/>
  <c r="N11" i="2"/>
  <c r="K10" i="2"/>
  <c r="O11" i="2"/>
  <c r="K40" i="2"/>
  <c r="C11" i="2"/>
  <c r="C10" i="2" s="1"/>
  <c r="C9" i="2" s="1"/>
  <c r="D9" i="2"/>
  <c r="D88" i="2" s="1"/>
  <c r="J40" i="2"/>
  <c r="F9" i="2"/>
  <c r="F88" i="2" s="1"/>
  <c r="G9" i="2"/>
  <c r="G88" i="2" s="1"/>
  <c r="O36" i="1"/>
  <c r="J8" i="1"/>
  <c r="N9" i="1"/>
  <c r="C6" i="1"/>
  <c r="C85" i="1" s="1"/>
  <c r="G8" i="1"/>
  <c r="G7" i="1" s="1"/>
  <c r="M37" i="1"/>
  <c r="M36" i="1" s="1"/>
  <c r="E37" i="1"/>
  <c r="E36" i="1" s="1"/>
  <c r="O37" i="1"/>
  <c r="K8" i="1"/>
  <c r="I37" i="1"/>
  <c r="I36" i="1" s="1"/>
  <c r="N37" i="1"/>
  <c r="I8" i="1"/>
  <c r="I7" i="1" s="1"/>
  <c r="I6" i="1" s="1"/>
  <c r="I85" i="1" s="1"/>
  <c r="G37" i="1"/>
  <c r="G36" i="1" s="1"/>
  <c r="O46" i="1"/>
  <c r="O90" i="3"/>
  <c r="J90" i="3"/>
  <c r="N9" i="3"/>
  <c r="F6" i="1"/>
  <c r="F85" i="1" s="1"/>
  <c r="M6" i="1"/>
  <c r="M85" i="1" s="1"/>
  <c r="E6" i="1" l="1"/>
  <c r="E85" i="1" s="1"/>
  <c r="L6" i="1"/>
  <c r="L85" i="1" s="1"/>
  <c r="G6" i="1"/>
  <c r="G85" i="1" s="1"/>
  <c r="K39" i="2"/>
  <c r="O39" i="2" s="1"/>
  <c r="O40" i="2"/>
  <c r="K9" i="2"/>
  <c r="O10" i="2"/>
  <c r="N10" i="2"/>
  <c r="J39" i="2"/>
  <c r="N39" i="2" s="1"/>
  <c r="N40" i="2"/>
  <c r="J7" i="1"/>
  <c r="N8" i="1"/>
  <c r="K7" i="1"/>
  <c r="O8" i="1"/>
  <c r="N90" i="3"/>
  <c r="C88" i="2"/>
  <c r="J9" i="2" l="1"/>
  <c r="O9" i="2"/>
  <c r="K88" i="2"/>
  <c r="O88" i="2" s="1"/>
  <c r="O7" i="1"/>
  <c r="K6" i="1"/>
  <c r="N7" i="1"/>
  <c r="J6" i="1"/>
  <c r="J88" i="2" l="1"/>
  <c r="N88" i="2" s="1"/>
  <c r="N9" i="2"/>
  <c r="N6" i="1"/>
  <c r="J85" i="1"/>
  <c r="N85" i="1" s="1"/>
  <c r="O6" i="1"/>
  <c r="K85" i="1"/>
  <c r="O85" i="1" s="1"/>
  <c r="Q74" i="9" l="1"/>
  <c r="Q76" i="9" s="1"/>
  <c r="C103" i="7"/>
</calcChain>
</file>

<file path=xl/sharedStrings.xml><?xml version="1.0" encoding="utf-8"?>
<sst xmlns="http://schemas.openxmlformats.org/spreadsheetml/2006/main" count="4637" uniqueCount="264">
  <si>
    <t/>
  </si>
  <si>
    <t>Periodo:</t>
  </si>
  <si>
    <t>Enero-Abril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</si>
  <si>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</si>
  <si>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</si>
  <si>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</si>
  <si>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</si>
  <si>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</si>
  <si>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</si>
  <si>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</si>
  <si>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</si>
  <si>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</si>
  <si>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</si>
  <si>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</si>
  <si>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</si>
  <si>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</si>
  <si>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</si>
  <si>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</si>
  <si>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</si>
  <si>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</si>
  <si>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</si>
  <si>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</si>
  <si>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</si>
  <si>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</si>
  <si>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</si>
  <si>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</si>
  <si>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</si>
  <si>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</si>
  <si>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</si>
  <si>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</si>
  <si>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</si>
  <si>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</si>
  <si>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</si>
  <si>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</si>
  <si>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</si>
  <si>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</si>
  <si>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</si>
  <si>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</si>
  <si>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</si>
  <si>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</si>
  <si>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</si>
  <si>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</si>
  <si>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</si>
  <si>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</si>
  <si>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</si>
  <si>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</si>
  <si>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</si>
  <si>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</si>
  <si>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</si>
  <si>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</si>
  <si>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</si>
  <si>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</si>
  <si>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</si>
  <si>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</si>
  <si>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</si>
  <si>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</si>
  <si>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</si>
  <si>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</si>
  <si>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</si>
  <si>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</si>
  <si>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</si>
  <si>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</si>
  <si>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</si>
  <si>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</si>
  <si>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</si>
  <si>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</si>
  <si>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</si>
  <si>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</si>
  <si>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</si>
  <si>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</si>
  <si>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</si>
  <si>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</si>
  <si>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</si>
  <si>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</si>
  <si>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</si>
  <si>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</si>
  <si>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</si>
  <si>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</si>
  <si>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</si>
  <si>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</si>
  <si>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</si>
  <si>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</si>
  <si>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</si>
  <si>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</si>
  <si>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</si>
  <si>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</si>
  <si>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</si>
  <si>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</si>
  <si>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</si>
  <si>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</si>
  <si>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</si>
  <si>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</si>
  <si>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</si>
  <si>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</si>
  <si>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</si>
  <si>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</si>
  <si>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</si>
  <si>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</si>
  <si>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</si>
  <si>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</si>
  <si>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</si>
  <si>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</si>
  <si>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</si>
  <si>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</si>
  <si>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</si>
  <si>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</si>
  <si>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</si>
  <si>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</si>
  <si>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</si>
  <si>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</si>
  <si>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</si>
  <si>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</si>
  <si>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</si>
  <si>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A-08-01-02-001</t>
  </si>
  <si>
    <t>IMPUESTO PREDIAL Y SOBRETASA AMBIENTAL</t>
  </si>
  <si>
    <t>A-08-01-02-006</t>
  </si>
  <si>
    <t>IMPUESTO SOBRE VEHÍCULOS AUTOMOTORES</t>
  </si>
  <si>
    <t>C-3602-1300-1-0-3602012-02</t>
  </si>
  <si>
    <t>ADQUISICIÓN DE BIENES Y SERVICIOS - DOCUMENTOS DE INVESTIGACIÓN - MODERNIZACION DE LA INSPECCION, VIGILANCIA Y CONTROL DE LA SUPERINTENDENCIA DEL SUBSIDIO FAMILIAR.  NACIONAL</t>
  </si>
  <si>
    <t>C-3602-1300-1-0-3602040-02</t>
  </si>
  <si>
    <t>ADQUISICIÓN DE BIENES Y SERVICIOS - SERVICIO DE EDUCACIÓN INFORMAL - MODERNIZACION DE LA INSPECCION, VIGILANCIA Y CONTROL DE LA SUPERINTENDENCIA DEL SUBSIDIO FAMILIAR.  NACIONAL</t>
  </si>
  <si>
    <t>C-3602-1300-1-0-3602041-02</t>
  </si>
  <si>
    <t>ADQUISICIÓN DE BIENES Y SERVICIOS - DOCUMENTOS METODOLÓGICOS - MODERNIZACION DE LA INSPECCION, VIGILANCIA Y CONTROL DE LA SUPERINTENDENCIA DEL SUBSIDIO FAMILIAR.  NACIONAL</t>
  </si>
  <si>
    <t>C-3605-1300-4-0-3605001-02</t>
  </si>
  <si>
    <t>ADQUISICIÓN DE BIENES Y SERVICIOS - DOCUMENTOS DE INVESTIGACIÓN - ESTUDIOS PARA LA GESTIÓN DEL CONOCIMIENTO DEL SISTEMA DEL SUBSIDIO FAMILIAR.  NACIONAL</t>
  </si>
  <si>
    <t>C-3699-1300-6-0-3699062-02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</si>
  <si>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</si>
  <si>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C-3699-1300-6-0-3699064-02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</si>
  <si>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</si>
  <si>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C-3699-1300-9-0-3699058-02</t>
  </si>
  <si>
    <t>ADQUISICIÓN DE BIENES Y SERVICIOS - SERVICIO DE EDUCACIÓN INFORMAL PARA LA GESTIÓN ADMINISTRATIVA - MEJORAMIENTO DEL PROCESO DE INTERACCIÓN CON EL CIUDADANO EN LA SUPERINTENDENCIA DE SUBSIDIO FAMILIAR.  NACIONAL</t>
  </si>
  <si>
    <t>C-3699-1300-9-0-3699060-02</t>
  </si>
  <si>
    <t>ADQUISICIÓN DE BIENES Y SERVICIOS - SERVICIO DE IMPLEMENTACIÓN SISTEMAS DE GESTIÓN - MEJORAMIENTO DEL PROCESO DE INTERACCIÓN CON EL CIUDADANO EN LA SUPERINTENDENCIA DE SUBSIDIO FAMILIAR.  NACIONAL</t>
  </si>
  <si>
    <t>C-3699-1300-10-0-3699053-02</t>
  </si>
  <si>
    <t>ADQUISICIÓN DE BIENES Y SERVICIOS - DOCUMENTOS DE LINEAMIENTOS TÉCNICOS - IMPLEMENTACION DEL MODELO DE PLANEACION Y GESTION EN EL MARCO DE LA ARQUITECTURA EMPRESARIAL DE LA SUPERINTENDENCIA DEL SUBSIDIO FAMILIAR  NACIONAL</t>
  </si>
  <si>
    <t>C-3699-1300-10-0-3699054-02</t>
  </si>
  <si>
    <t>ADQUISICIÓN DE BIENES Y SERVICIOS - DOCUMENTOS DE PLANEACIÓN - IMPLEMENTACION DEL MODELO DE PLANEACION Y GESTION EN EL MARCO DE LA ARQUITECTURA EMPRESARIAL DE LA SUPERINTENDENCIA DEL SUBSIDIO FAMILIAR  NACIONAL</t>
  </si>
  <si>
    <t>C-3699-1300-10-0-3699060-02</t>
  </si>
  <si>
    <t>ADQUISICIÓN DE BIENES Y SERVICIOS - SERVICIO DE IMPLEMENTACIÓN SISTEMAS DE GESTIÓN - IMPLEMENTACION DEL MODELO DE PLANEACION Y GESTION EN EL MARCO DE LA ARQUITECTURA EMPRESARIAL DE LA SUPERINTENDENCIA DEL SUBSIDIO FAMILIAR  NACIONAL</t>
  </si>
  <si>
    <t>Enero-Mayo</t>
  </si>
  <si>
    <t>Enero-Junio</t>
  </si>
  <si>
    <t>A-02-01-01-006-002</t>
  </si>
  <si>
    <t>PRODUCTOS DE LA PROPIEDAD INTELECTUAL</t>
  </si>
  <si>
    <t>FUNCIONAMIENTO</t>
  </si>
  <si>
    <t>GASTOS DE PERSONAL</t>
  </si>
  <si>
    <t>OBJETO DE GASTO</t>
  </si>
  <si>
    <t>% COMPR</t>
  </si>
  <si>
    <t>% OBLIIG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</si>
  <si>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</si>
  <si>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</si>
  <si>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</si>
  <si>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</si>
  <si>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</si>
  <si>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</si>
  <si>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</si>
  <si>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</si>
  <si>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</si>
  <si>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</si>
  <si>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</si>
  <si>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</si>
  <si>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</si>
  <si>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</si>
  <si>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</si>
  <si>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</si>
  <si>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</si>
  <si>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</si>
  <si>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</si>
  <si>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TRANSFERENCIAS CORRIENTES</t>
  </si>
  <si>
    <t>A-03-03-01-999</t>
  </si>
  <si>
    <t>OTRAS TRANSFERENCIAS - DISTRIBUCIÓN PREVIO CONCEPTO DGPPN</t>
  </si>
  <si>
    <t>GASTOS POR TRIBUTOS, MULTAS, SANCIONES E INTERESES DE MORA</t>
  </si>
  <si>
    <t>INVERSIÓN</t>
  </si>
  <si>
    <t>A-08-04-01</t>
  </si>
  <si>
    <t>CUOTA DE FISCALIZACIÓN Y AUDITAJE</t>
  </si>
  <si>
    <t>TOTAL PRESUPUESTO</t>
  </si>
  <si>
    <t>Fuente: SIIF NACIÓN</t>
  </si>
  <si>
    <t>SUPERINTENDENCIA DEL SUBSIDIO FAMILIAR - UEJ 36-01-07</t>
  </si>
  <si>
    <t>INFORME DE EJECUCION PRESUPUESTAL (DECRETO y DESAGREGADA)</t>
  </si>
  <si>
    <t>ABRIL 30DE 2023</t>
  </si>
  <si>
    <t>MAYO 31 DE 2023</t>
  </si>
  <si>
    <t>JUNIO 30 DE 2023</t>
  </si>
  <si>
    <t>%  OBLIG</t>
  </si>
  <si>
    <t>OBJETO DEL GASTO</t>
  </si>
  <si>
    <t>ENERO 31 DE 2023</t>
  </si>
  <si>
    <t>% OBLIG</t>
  </si>
  <si>
    <t>FEBRERO 28 DE 2023</t>
  </si>
  <si>
    <t>MARZO 31 DE 2023</t>
  </si>
  <si>
    <t>Año Fiscal:</t>
  </si>
  <si>
    <t>Vigencia:</t>
  </si>
  <si>
    <t>Actual</t>
  </si>
  <si>
    <t>Enero-Julio</t>
  </si>
  <si>
    <t>A-02-01-01-003-008</t>
  </si>
  <si>
    <t>MUEBLES, INSTRUMENTOS MUSICALES, ARTÍCULOS DE DEPORTE Y ANTIGÜEDADES</t>
  </si>
  <si>
    <t>A-02-02-02-007-003</t>
  </si>
  <si>
    <t>SERVICIOS DE ARRENDAMIENTO O ALQUILER SIN OPERARIO</t>
  </si>
  <si>
    <t>Enero-Agosto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</si>
  <si>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</si>
  <si>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</si>
  <si>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</si>
  <si>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</si>
  <si>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</si>
  <si>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</si>
  <si>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</si>
  <si>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</si>
  <si>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</si>
  <si>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</si>
  <si>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</si>
  <si>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</si>
  <si>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</si>
  <si>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</si>
  <si>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</si>
  <si>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36-01-07</t>
  </si>
  <si>
    <t>MINISTERIO DEL TRABAJO - SUPERINTENDENCIA DE SUBSIDIO FAMILIAR</t>
  </si>
  <si>
    <t>A</t>
  </si>
  <si>
    <t>01</t>
  </si>
  <si>
    <t>001</t>
  </si>
  <si>
    <t>Nación</t>
  </si>
  <si>
    <t>16</t>
  </si>
  <si>
    <t>CSF</t>
  </si>
  <si>
    <t>003</t>
  </si>
  <si>
    <t>004</t>
  </si>
  <si>
    <t>006</t>
  </si>
  <si>
    <t>007</t>
  </si>
  <si>
    <t>008</t>
  </si>
  <si>
    <t>009</t>
  </si>
  <si>
    <t>010</t>
  </si>
  <si>
    <t>02</t>
  </si>
  <si>
    <t>002</t>
  </si>
  <si>
    <t>005</t>
  </si>
  <si>
    <t>03</t>
  </si>
  <si>
    <t>016</t>
  </si>
  <si>
    <t>04</t>
  </si>
  <si>
    <t>012</t>
  </si>
  <si>
    <t>10</t>
  </si>
  <si>
    <t>08</t>
  </si>
  <si>
    <t>C</t>
  </si>
  <si>
    <t>3602</t>
  </si>
  <si>
    <t>1300</t>
  </si>
  <si>
    <t>1</t>
  </si>
  <si>
    <t>0</t>
  </si>
  <si>
    <t>3602012</t>
  </si>
  <si>
    <t>3602040</t>
  </si>
  <si>
    <t>3602041</t>
  </si>
  <si>
    <t>3605</t>
  </si>
  <si>
    <t>4</t>
  </si>
  <si>
    <t>3605001</t>
  </si>
  <si>
    <t>3699</t>
  </si>
  <si>
    <t>6</t>
  </si>
  <si>
    <t>3699062</t>
  </si>
  <si>
    <t>3699064</t>
  </si>
  <si>
    <t>9</t>
  </si>
  <si>
    <t>3699058</t>
  </si>
  <si>
    <t>3699060</t>
  </si>
  <si>
    <t>3699053</t>
  </si>
  <si>
    <t>3699054</t>
  </si>
  <si>
    <t>A-02-01-01-004-005</t>
  </si>
  <si>
    <t>Enero-Septiembre</t>
  </si>
  <si>
    <t>ADQUISICIÓN DE ACTIVOS NO FINANCIEROS</t>
  </si>
  <si>
    <t>A-02-01</t>
  </si>
  <si>
    <t>ACTIVOS FIJOS</t>
  </si>
  <si>
    <t>A-02-01-01</t>
  </si>
  <si>
    <t>JULIO 31 DE 2023</t>
  </si>
  <si>
    <t>AGOSTO 31 DE 2023</t>
  </si>
  <si>
    <t>SEPTIEMBRE 30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</si>
</sst>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[$-1240A]&quot;$&quot;\ #,##0.00;\-&quot;$&quot;\ #,##0.00"/>
    <numFmt numFmtId="166" formatCode="[$-1240A]&quot;$&quot;\ #,##0.00;\(&quot;$&quot;\ #,##0.00\)"/>
    <numFmt numFmtId="167" formatCode="_-* #,##0.00_-;\-* #,##0.00_-;_-* &quot;-&quot;_-;_-@_-"/>
  </numFmts>
  <fonts count="2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rgb="FF000000"/>
      <name val="Arial Narrow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rgb="FFD3D3D3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rgb="FFD3D3D3"/>
      </right>
      <top/>
      <bottom style="double">
        <color auto="1"/>
      </bottom>
      <diagonal/>
    </border>
    <border>
      <left style="double">
        <color auto="1"/>
      </left>
      <right style="thin">
        <color rgb="FFD3D3D3"/>
      </right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/>
      <bottom style="double">
        <color auto="1"/>
      </bottom>
      <diagonal/>
    </border>
    <border>
      <left/>
      <right style="thin">
        <color rgb="FFD3D3D3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thin">
        <color theme="0" tint="-0.2499465926084170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 style="thin">
        <color rgb="FFD3D3D3"/>
      </left>
      <right style="double">
        <color theme="1"/>
      </right>
      <top style="thin">
        <color rgb="FFD3D3D3"/>
      </top>
      <bottom/>
      <diagonal/>
    </border>
    <border>
      <left style="double">
        <color theme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double">
        <color theme="1"/>
      </right>
      <top style="thin">
        <color rgb="FFD3D3D3"/>
      </top>
      <bottom style="thin">
        <color rgb="FFD3D3D3"/>
      </bottom>
      <diagonal/>
    </border>
    <border>
      <left style="double">
        <color theme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double">
        <color theme="1"/>
      </right>
      <top/>
      <bottom style="thin">
        <color rgb="FFD3D3D3"/>
      </bottom>
      <diagonal/>
    </border>
    <border>
      <left style="double">
        <color theme="1"/>
      </left>
      <right style="thin">
        <color rgb="FFD3D3D3"/>
      </right>
      <top/>
      <bottom style="thin">
        <color rgb="FFD3D3D3"/>
      </bottom>
      <diagonal/>
    </border>
    <border>
      <left/>
      <right style="double">
        <color theme="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double">
        <color theme="1"/>
      </left>
      <right/>
      <top/>
      <bottom/>
      <diagonal/>
    </border>
    <border>
      <left style="thin">
        <color rgb="FFD3D3D3"/>
      </left>
      <right style="double">
        <color theme="1"/>
      </right>
      <top/>
      <bottom/>
      <diagonal/>
    </border>
    <border>
      <left style="double">
        <color theme="1"/>
      </left>
      <right style="thin">
        <color rgb="FFD3D3D3"/>
      </right>
      <top/>
      <bottom/>
      <diagonal/>
    </border>
    <border>
      <left style="double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rgb="FFD3D3D3"/>
      </right>
      <top/>
      <bottom style="thin">
        <color theme="0" tint="-0.24994659260841701"/>
      </bottom>
      <diagonal/>
    </border>
    <border>
      <left style="double">
        <color theme="1"/>
      </left>
      <right/>
      <top/>
      <bottom style="thin">
        <color theme="0" tint="-0.24994659260841701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double">
        <color theme="1"/>
      </top>
      <bottom style="double">
        <color theme="1"/>
      </bottom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3">
    <xf numFmtId="0" fontId="0" fillId="0" borderId="0" xfId="0" applyFont="1" applyFill="1" applyBorder="1"/>
    <xf numFmtId="0" fontId="7" fillId="0" borderId="0" xfId="0" applyFont="1" applyFill="1" applyBorder="1" applyAlignment="1"/>
    <xf numFmtId="43" fontId="5" fillId="0" borderId="0" xfId="1" applyFont="1" applyFill="1" applyBorder="1" applyAlignment="1"/>
    <xf numFmtId="43" fontId="2" fillId="0" borderId="0" xfId="1" applyFont="1" applyFill="1" applyBorder="1" applyAlignment="1">
      <alignment horizontal="center" vertical="center" readingOrder="1"/>
    </xf>
    <xf numFmtId="43" fontId="2" fillId="0" borderId="1" xfId="1" applyFont="1" applyFill="1" applyBorder="1" applyAlignment="1">
      <alignment horizontal="center" vertical="center" readingOrder="1"/>
    </xf>
    <xf numFmtId="43" fontId="6" fillId="0" borderId="1" xfId="1" applyFont="1" applyFill="1" applyBorder="1" applyAlignment="1">
      <alignment vertical="center" readingOrder="1"/>
    </xf>
    <xf numFmtId="43" fontId="6" fillId="0" borderId="1" xfId="1" applyFont="1" applyFill="1" applyBorder="1" applyAlignment="1">
      <alignment horizontal="right" vertical="center" readingOrder="1"/>
    </xf>
    <xf numFmtId="43" fontId="2" fillId="0" borderId="1" xfId="1" applyFont="1" applyFill="1" applyBorder="1" applyAlignment="1">
      <alignment horizontal="right" vertical="center" readingOrder="1"/>
    </xf>
    <xf numFmtId="43" fontId="11" fillId="0" borderId="0" xfId="1" applyFont="1" applyFill="1" applyBorder="1" applyAlignment="1"/>
    <xf numFmtId="43" fontId="2" fillId="3" borderId="1" xfId="1" applyFont="1" applyFill="1" applyBorder="1" applyAlignment="1">
      <alignment horizontal="center" vertical="center" readingOrder="1"/>
    </xf>
    <xf numFmtId="43" fontId="5" fillId="3" borderId="0" xfId="1" applyFont="1" applyFill="1" applyBorder="1" applyAlignment="1"/>
    <xf numFmtId="0" fontId="4" fillId="0" borderId="2" xfId="0" applyFont="1" applyBorder="1" applyAlignment="1">
      <alignment horizontal="justify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43" fontId="10" fillId="2" borderId="1" xfId="1" applyFont="1" applyFill="1" applyBorder="1" applyAlignment="1">
      <alignment horizontal="center" vertical="center" readingOrder="1"/>
    </xf>
    <xf numFmtId="0" fontId="14" fillId="2" borderId="2" xfId="0" applyFont="1" applyFill="1" applyBorder="1" applyAlignment="1">
      <alignment horizontal="justify" vertical="center" wrapText="1" readingOrder="1"/>
    </xf>
    <xf numFmtId="43" fontId="10" fillId="3" borderId="0" xfId="1" applyFont="1" applyFill="1" applyBorder="1" applyAlignment="1"/>
    <xf numFmtId="0" fontId="7" fillId="0" borderId="0" xfId="0" applyFont="1" applyAlignment="1">
      <alignment vertical="center"/>
    </xf>
    <xf numFmtId="43" fontId="5" fillId="0" borderId="0" xfId="1" applyFont="1" applyFill="1" applyBorder="1" applyAlignment="1">
      <alignment horizontal="center"/>
    </xf>
    <xf numFmtId="164" fontId="5" fillId="3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43" fontId="11" fillId="0" borderId="0" xfId="1" applyFont="1" applyFill="1" applyBorder="1" applyAlignment="1">
      <alignment vertical="center"/>
    </xf>
    <xf numFmtId="43" fontId="6" fillId="0" borderId="3" xfId="1" applyFont="1" applyFill="1" applyBorder="1" applyAlignment="1">
      <alignment horizontal="right" vertical="center" readingOrder="1"/>
    </xf>
    <xf numFmtId="43" fontId="10" fillId="2" borderId="4" xfId="1" applyFont="1" applyFill="1" applyBorder="1" applyAlignment="1">
      <alignment horizontal="center" vertical="center"/>
    </xf>
    <xf numFmtId="43" fontId="10" fillId="2" borderId="5" xfId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readingOrder="1"/>
    </xf>
    <xf numFmtId="164" fontId="5" fillId="3" borderId="7" xfId="2" applyNumberFormat="1" applyFont="1" applyFill="1" applyBorder="1" applyAlignment="1">
      <alignment horizontal="center"/>
    </xf>
    <xf numFmtId="43" fontId="6" fillId="0" borderId="9" xfId="1" applyFont="1" applyFill="1" applyBorder="1" applyAlignment="1">
      <alignment vertical="center" readingOrder="1"/>
    </xf>
    <xf numFmtId="164" fontId="5" fillId="0" borderId="7" xfId="2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vertical="center" readingOrder="1"/>
    </xf>
    <xf numFmtId="164" fontId="11" fillId="0" borderId="7" xfId="2" applyNumberFormat="1" applyFont="1" applyFill="1" applyBorder="1" applyAlignment="1">
      <alignment horizontal="center"/>
    </xf>
    <xf numFmtId="0" fontId="4" fillId="0" borderId="10" xfId="0" applyFont="1" applyBorder="1" applyAlignment="1">
      <alignment vertical="center" readingOrder="1"/>
    </xf>
    <xf numFmtId="43" fontId="6" fillId="0" borderId="14" xfId="1" applyFont="1" applyFill="1" applyBorder="1" applyAlignment="1">
      <alignment vertical="center" readingOrder="1"/>
    </xf>
    <xf numFmtId="43" fontId="6" fillId="0" borderId="15" xfId="1" applyFont="1" applyFill="1" applyBorder="1" applyAlignment="1">
      <alignment horizontal="right" vertical="center" readingOrder="1"/>
    </xf>
    <xf numFmtId="43" fontId="10" fillId="2" borderId="18" xfId="1" applyFont="1" applyFill="1" applyBorder="1" applyAlignment="1">
      <alignment horizontal="right" vertical="center" readingOrder="1"/>
    </xf>
    <xf numFmtId="164" fontId="10" fillId="2" borderId="19" xfId="2" applyNumberFormat="1" applyFont="1" applyFill="1" applyBorder="1" applyAlignment="1">
      <alignment horizontal="center"/>
    </xf>
    <xf numFmtId="164" fontId="10" fillId="2" borderId="20" xfId="2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justify" vertical="center" wrapText="1" readingOrder="1"/>
    </xf>
    <xf numFmtId="43" fontId="2" fillId="3" borderId="3" xfId="1" applyFont="1" applyFill="1" applyBorder="1" applyAlignment="1">
      <alignment horizontal="center" vertical="center" readingOrder="1"/>
    </xf>
    <xf numFmtId="43" fontId="10" fillId="2" borderId="25" xfId="1" applyFont="1" applyFill="1" applyBorder="1" applyAlignment="1">
      <alignment horizontal="center" vertical="center" readingOrder="1"/>
    </xf>
    <xf numFmtId="43" fontId="10" fillId="2" borderId="26" xfId="1" applyFont="1" applyFill="1" applyBorder="1" applyAlignment="1">
      <alignment horizontal="center" vertical="center" readingOrder="1"/>
    </xf>
    <xf numFmtId="43" fontId="10" fillId="2" borderId="18" xfId="1" applyFont="1" applyFill="1" applyBorder="1" applyAlignment="1">
      <alignment horizontal="center" vertical="center" readingOrder="1"/>
    </xf>
    <xf numFmtId="164" fontId="10" fillId="2" borderId="19" xfId="2" applyNumberFormat="1" applyFont="1" applyFill="1" applyBorder="1" applyAlignment="1">
      <alignment horizontal="center" vertical="center"/>
    </xf>
    <xf numFmtId="164" fontId="10" fillId="2" borderId="20" xfId="2" applyNumberFormat="1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 readingOrder="1"/>
    </xf>
    <xf numFmtId="0" fontId="14" fillId="2" borderId="28" xfId="0" applyFont="1" applyFill="1" applyBorder="1" applyAlignment="1">
      <alignment vertical="center" readingOrder="1"/>
    </xf>
    <xf numFmtId="0" fontId="14" fillId="2" borderId="29" xfId="0" applyFont="1" applyFill="1" applyBorder="1" applyAlignment="1">
      <alignment horizontal="justify" vertical="center" wrapText="1" readingOrder="1"/>
    </xf>
    <xf numFmtId="43" fontId="10" fillId="2" borderId="18" xfId="1" applyFont="1" applyFill="1" applyBorder="1" applyAlignment="1">
      <alignment horizontal="center" vertical="center" wrapText="1" readingOrder="1"/>
    </xf>
    <xf numFmtId="164" fontId="10" fillId="2" borderId="0" xfId="2" applyNumberFormat="1" applyFont="1" applyFill="1" applyBorder="1" applyAlignment="1">
      <alignment horizontal="center" vertical="center"/>
    </xf>
    <xf numFmtId="164" fontId="10" fillId="2" borderId="7" xfId="2" applyNumberFormat="1" applyFont="1" applyFill="1" applyBorder="1" applyAlignment="1">
      <alignment horizontal="center" vertical="center"/>
    </xf>
    <xf numFmtId="43" fontId="2" fillId="0" borderId="15" xfId="1" applyFont="1" applyFill="1" applyBorder="1" applyAlignment="1">
      <alignment horizontal="right" vertical="center" readingOrder="1"/>
    </xf>
    <xf numFmtId="43" fontId="2" fillId="0" borderId="3" xfId="1" applyFont="1" applyFill="1" applyBorder="1" applyAlignment="1">
      <alignment horizontal="right" vertical="center" readingOrder="1"/>
    </xf>
    <xf numFmtId="164" fontId="13" fillId="2" borderId="19" xfId="2" applyNumberFormat="1" applyFont="1" applyFill="1" applyBorder="1" applyAlignment="1">
      <alignment horizontal="center" vertical="center"/>
    </xf>
    <xf numFmtId="164" fontId="13" fillId="2" borderId="20" xfId="2" applyNumberFormat="1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left" vertical="center" wrapText="1" readingOrder="1"/>
    </xf>
    <xf numFmtId="164" fontId="10" fillId="2" borderId="12" xfId="2" applyNumberFormat="1" applyFont="1" applyFill="1" applyBorder="1" applyAlignment="1">
      <alignment horizontal="center" vertical="center"/>
    </xf>
    <xf numFmtId="164" fontId="10" fillId="2" borderId="13" xfId="2" applyNumberFormat="1" applyFont="1" applyFill="1" applyBorder="1" applyAlignment="1">
      <alignment horizontal="center" vertical="center"/>
    </xf>
    <xf numFmtId="164" fontId="5" fillId="3" borderId="0" xfId="2" applyNumberFormat="1" applyFont="1" applyFill="1" applyBorder="1" applyAlignment="1">
      <alignment horizontal="center" vertical="center"/>
    </xf>
    <xf numFmtId="164" fontId="5" fillId="3" borderId="7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/>
    <xf numFmtId="164" fontId="10" fillId="2" borderId="0" xfId="2" applyNumberFormat="1" applyFont="1" applyFill="1" applyBorder="1" applyAlignment="1"/>
    <xf numFmtId="164" fontId="11" fillId="0" borderId="0" xfId="2" applyNumberFormat="1" applyFont="1" applyFill="1" applyBorder="1" applyAlignment="1"/>
    <xf numFmtId="164" fontId="10" fillId="2" borderId="7" xfId="2" applyNumberFormat="1" applyFont="1" applyFill="1" applyBorder="1" applyAlignment="1"/>
    <xf numFmtId="164" fontId="11" fillId="0" borderId="7" xfId="2" applyNumberFormat="1" applyFont="1" applyFill="1" applyBorder="1" applyAlignment="1"/>
    <xf numFmtId="164" fontId="5" fillId="0" borderId="7" xfId="2" applyNumberFormat="1" applyFont="1" applyFill="1" applyBorder="1" applyAlignment="1"/>
    <xf numFmtId="43" fontId="2" fillId="0" borderId="3" xfId="1" applyFont="1" applyFill="1" applyBorder="1" applyAlignment="1">
      <alignment horizontal="center" vertical="center" readingOrder="1"/>
    </xf>
    <xf numFmtId="164" fontId="10" fillId="2" borderId="19" xfId="2" applyNumberFormat="1" applyFont="1" applyFill="1" applyBorder="1" applyAlignment="1"/>
    <xf numFmtId="164" fontId="10" fillId="2" borderId="20" xfId="2" applyNumberFormat="1" applyFont="1" applyFill="1" applyBorder="1" applyAlignment="1"/>
    <xf numFmtId="164" fontId="10" fillId="2" borderId="20" xfId="2" applyNumberFormat="1" applyFont="1" applyFill="1" applyBorder="1" applyAlignment="1">
      <alignment vertical="top"/>
    </xf>
    <xf numFmtId="164" fontId="10" fillId="2" borderId="19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vertical="center"/>
    </xf>
    <xf numFmtId="43" fontId="10" fillId="0" borderId="0" xfId="1" applyFont="1" applyFill="1" applyBorder="1" applyAlignment="1"/>
    <xf numFmtId="164" fontId="5" fillId="0" borderId="0" xfId="2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/>
    </xf>
    <xf numFmtId="164" fontId="5" fillId="0" borderId="7" xfId="2" applyNumberFormat="1" applyFont="1" applyFill="1" applyBorder="1" applyAlignment="1">
      <alignment vertical="top"/>
    </xf>
    <xf numFmtId="164" fontId="11" fillId="0" borderId="7" xfId="2" applyNumberFormat="1" applyFont="1" applyFill="1" applyBorder="1" applyAlignment="1">
      <alignment vertical="top"/>
    </xf>
    <xf numFmtId="0" fontId="4" fillId="0" borderId="31" xfId="0" applyFont="1" applyBorder="1" applyAlignment="1">
      <alignment vertical="center" readingOrder="1"/>
    </xf>
    <xf numFmtId="0" fontId="4" fillId="0" borderId="32" xfId="0" applyFont="1" applyBorder="1" applyAlignment="1">
      <alignment horizontal="justify" vertical="center" wrapText="1" readingOrder="1"/>
    </xf>
    <xf numFmtId="43" fontId="2" fillId="0" borderId="33" xfId="1" applyFont="1" applyFill="1" applyBorder="1" applyAlignment="1">
      <alignment horizontal="center" vertical="center" readingOrder="1"/>
    </xf>
    <xf numFmtId="164" fontId="13" fillId="2" borderId="19" xfId="2" applyNumberFormat="1" applyFont="1" applyFill="1" applyBorder="1" applyAlignment="1">
      <alignment vertical="center"/>
    </xf>
    <xf numFmtId="164" fontId="13" fillId="2" borderId="20" xfId="2" applyNumberFormat="1" applyFont="1" applyFill="1" applyBorder="1" applyAlignment="1">
      <alignment vertical="top"/>
    </xf>
    <xf numFmtId="43" fontId="15" fillId="3" borderId="3" xfId="1" applyFont="1" applyFill="1" applyBorder="1" applyAlignment="1">
      <alignment horizontal="right" vertical="center" readingOrder="1"/>
    </xf>
    <xf numFmtId="43" fontId="6" fillId="3" borderId="1" xfId="1" applyFont="1" applyFill="1" applyBorder="1" applyAlignment="1">
      <alignment horizontal="right" vertical="center" readingOrder="1"/>
    </xf>
    <xf numFmtId="43" fontId="4" fillId="5" borderId="1" xfId="1" applyFont="1" applyFill="1" applyBorder="1" applyAlignment="1">
      <alignment horizontal="center" vertical="center" readingOrder="1"/>
    </xf>
    <xf numFmtId="164" fontId="7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vertical="center"/>
    </xf>
    <xf numFmtId="43" fontId="7" fillId="0" borderId="0" xfId="1" applyFont="1" applyFill="1" applyBorder="1" applyAlignment="1"/>
    <xf numFmtId="43" fontId="7" fillId="0" borderId="0" xfId="1" applyFont="1" applyFill="1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164" fontId="12" fillId="2" borderId="35" xfId="2" applyNumberFormat="1" applyFont="1" applyFill="1" applyBorder="1" applyAlignment="1">
      <alignment horizontal="center" vertical="center"/>
    </xf>
    <xf numFmtId="164" fontId="12" fillId="2" borderId="36" xfId="2" applyNumberFormat="1" applyFont="1" applyFill="1" applyBorder="1" applyAlignment="1">
      <alignment vertical="center"/>
    </xf>
    <xf numFmtId="43" fontId="12" fillId="2" borderId="36" xfId="1" applyFont="1" applyFill="1" applyBorder="1" applyAlignment="1">
      <alignment vertical="center"/>
    </xf>
    <xf numFmtId="164" fontId="3" fillId="0" borderId="39" xfId="2" applyNumberFormat="1" applyFont="1" applyFill="1" applyBorder="1" applyAlignment="1">
      <alignment horizontal="center" vertical="center" readingOrder="1"/>
    </xf>
    <xf numFmtId="164" fontId="3" fillId="0" borderId="15" xfId="2" applyNumberFormat="1" applyFont="1" applyFill="1" applyBorder="1" applyAlignment="1">
      <alignment vertical="center" readingOrder="1"/>
    </xf>
    <xf numFmtId="43" fontId="3" fillId="0" borderId="15" xfId="1" applyFont="1" applyFill="1" applyBorder="1" applyAlignment="1">
      <alignment horizontal="right" vertical="center" readingOrder="1"/>
    </xf>
    <xf numFmtId="43" fontId="3" fillId="0" borderId="15" xfId="1" applyFont="1" applyFill="1" applyBorder="1" applyAlignment="1">
      <alignment horizontal="center" vertical="center" readingOrder="1"/>
    </xf>
    <xf numFmtId="164" fontId="3" fillId="0" borderId="41" xfId="2" applyNumberFormat="1" applyFont="1" applyFill="1" applyBorder="1" applyAlignment="1">
      <alignment horizontal="center" vertical="center" readingOrder="1"/>
    </xf>
    <xf numFmtId="164" fontId="3" fillId="0" borderId="1" xfId="2" applyNumberFormat="1" applyFont="1" applyFill="1" applyBorder="1" applyAlignment="1">
      <alignment vertical="center" readingOrder="1"/>
    </xf>
    <xf numFmtId="43" fontId="3" fillId="0" borderId="1" xfId="1" applyFont="1" applyFill="1" applyBorder="1" applyAlignment="1">
      <alignment horizontal="right" vertical="center" readingOrder="1"/>
    </xf>
    <xf numFmtId="43" fontId="3" fillId="0" borderId="1" xfId="1" applyFont="1" applyFill="1" applyBorder="1" applyAlignment="1">
      <alignment horizontal="center" vertical="center" readingOrder="1"/>
    </xf>
    <xf numFmtId="164" fontId="3" fillId="0" borderId="43" xfId="2" applyNumberFormat="1" applyFont="1" applyFill="1" applyBorder="1" applyAlignment="1">
      <alignment horizontal="center" vertical="center" readingOrder="1"/>
    </xf>
    <xf numFmtId="164" fontId="3" fillId="0" borderId="3" xfId="2" applyNumberFormat="1" applyFont="1" applyFill="1" applyBorder="1" applyAlignment="1">
      <alignment vertical="center" readingOrder="1"/>
    </xf>
    <xf numFmtId="43" fontId="3" fillId="0" borderId="3" xfId="1" applyFont="1" applyFill="1" applyBorder="1" applyAlignment="1">
      <alignment horizontal="right" vertical="center" readingOrder="1"/>
    </xf>
    <xf numFmtId="43" fontId="3" fillId="0" borderId="3" xfId="1" applyFont="1" applyFill="1" applyBorder="1" applyAlignment="1">
      <alignment horizontal="center" vertical="center" readingOrder="1"/>
    </xf>
    <xf numFmtId="0" fontId="17" fillId="0" borderId="0" xfId="0" applyFont="1" applyFill="1" applyBorder="1" applyAlignment="1">
      <alignment vertical="center"/>
    </xf>
    <xf numFmtId="164" fontId="14" fillId="2" borderId="45" xfId="2" applyNumberFormat="1" applyFont="1" applyFill="1" applyBorder="1" applyAlignment="1">
      <alignment horizontal="center" vertical="center" readingOrder="1"/>
    </xf>
    <xf numFmtId="164" fontId="14" fillId="2" borderId="0" xfId="2" applyNumberFormat="1" applyFont="1" applyFill="1" applyBorder="1" applyAlignment="1">
      <alignment vertical="center" readingOrder="1"/>
    </xf>
    <xf numFmtId="43" fontId="14" fillId="2" borderId="0" xfId="1" applyFont="1" applyFill="1" applyBorder="1" applyAlignment="1">
      <alignment horizontal="right" vertical="center" readingOrder="1"/>
    </xf>
    <xf numFmtId="0" fontId="7" fillId="3" borderId="0" xfId="0" applyFont="1" applyFill="1" applyBorder="1" applyAlignment="1"/>
    <xf numFmtId="164" fontId="3" fillId="3" borderId="45" xfId="2" applyNumberFormat="1" applyFont="1" applyFill="1" applyBorder="1" applyAlignment="1">
      <alignment horizontal="center" vertical="center" readingOrder="1"/>
    </xf>
    <xf numFmtId="164" fontId="3" fillId="3" borderId="0" xfId="2" applyNumberFormat="1" applyFont="1" applyFill="1" applyBorder="1" applyAlignment="1">
      <alignment vertical="center" readingOrder="1"/>
    </xf>
    <xf numFmtId="43" fontId="3" fillId="3" borderId="0" xfId="1" applyFont="1" applyFill="1" applyBorder="1" applyAlignment="1">
      <alignment horizontal="right" vertical="center" readingOrder="1"/>
    </xf>
    <xf numFmtId="43" fontId="3" fillId="3" borderId="0" xfId="1" applyFont="1" applyFill="1" applyBorder="1" applyAlignment="1">
      <alignment horizontal="center" vertical="center" readingOrder="1"/>
    </xf>
    <xf numFmtId="164" fontId="3" fillId="0" borderId="48" xfId="2" applyNumberFormat="1" applyFont="1" applyFill="1" applyBorder="1" applyAlignment="1">
      <alignment horizontal="center" vertical="center" readingOrder="1"/>
    </xf>
    <xf numFmtId="164" fontId="3" fillId="0" borderId="33" xfId="2" applyNumberFormat="1" applyFont="1" applyFill="1" applyBorder="1" applyAlignment="1">
      <alignment vertical="center" readingOrder="1"/>
    </xf>
    <xf numFmtId="43" fontId="3" fillId="0" borderId="33" xfId="1" applyFont="1" applyFill="1" applyBorder="1" applyAlignment="1">
      <alignment horizontal="right" vertical="center" readingOrder="1"/>
    </xf>
    <xf numFmtId="43" fontId="3" fillId="0" borderId="33" xfId="1" applyFont="1" applyFill="1" applyBorder="1" applyAlignment="1">
      <alignment horizontal="center" vertical="center" readingOrder="1"/>
    </xf>
    <xf numFmtId="0" fontId="17" fillId="3" borderId="0" xfId="0" applyFont="1" applyFill="1" applyBorder="1" applyAlignment="1"/>
    <xf numFmtId="164" fontId="4" fillId="3" borderId="43" xfId="2" applyNumberFormat="1" applyFont="1" applyFill="1" applyBorder="1" applyAlignment="1">
      <alignment horizontal="center" vertical="center" readingOrder="1"/>
    </xf>
    <xf numFmtId="164" fontId="4" fillId="3" borderId="3" xfId="2" applyNumberFormat="1" applyFont="1" applyFill="1" applyBorder="1" applyAlignment="1">
      <alignment vertical="center" readingOrder="1"/>
    </xf>
    <xf numFmtId="43" fontId="4" fillId="3" borderId="3" xfId="1" applyFont="1" applyFill="1" applyBorder="1" applyAlignment="1">
      <alignment horizontal="right" vertical="center" readingOrder="1"/>
    </xf>
    <xf numFmtId="43" fontId="4" fillId="3" borderId="3" xfId="1" applyFont="1" applyFill="1" applyBorder="1" applyAlignment="1">
      <alignment horizontal="center" vertical="center" readingOrder="1"/>
    </xf>
    <xf numFmtId="0" fontId="11" fillId="0" borderId="0" xfId="0" applyFont="1" applyFill="1" applyBorder="1" applyAlignment="1"/>
    <xf numFmtId="164" fontId="11" fillId="0" borderId="41" xfId="2" applyNumberFormat="1" applyFont="1" applyFill="1" applyBorder="1" applyAlignment="1">
      <alignment horizontal="center" vertical="center" readingOrder="1"/>
    </xf>
    <xf numFmtId="164" fontId="11" fillId="0" borderId="1" xfId="2" applyNumberFormat="1" applyFont="1" applyFill="1" applyBorder="1" applyAlignment="1">
      <alignment vertical="center" readingOrder="1"/>
    </xf>
    <xf numFmtId="43" fontId="11" fillId="0" borderId="1" xfId="1" applyFont="1" applyFill="1" applyBorder="1" applyAlignment="1">
      <alignment horizontal="right" vertical="center" readingOrder="1"/>
    </xf>
    <xf numFmtId="0" fontId="17" fillId="3" borderId="0" xfId="0" applyFont="1" applyFill="1" applyBorder="1" applyAlignment="1">
      <alignment vertical="center" readingOrder="1"/>
    </xf>
    <xf numFmtId="43" fontId="14" fillId="3" borderId="0" xfId="1" applyFont="1" applyFill="1" applyBorder="1" applyAlignment="1">
      <alignment horizontal="right" vertical="center" readingOrder="1"/>
    </xf>
    <xf numFmtId="0" fontId="17" fillId="0" borderId="0" xfId="0" applyFont="1" applyFill="1" applyBorder="1" applyAlignment="1"/>
    <xf numFmtId="43" fontId="17" fillId="0" borderId="0" xfId="0" applyNumberFormat="1" applyFont="1" applyFill="1" applyBorder="1" applyAlignment="1"/>
    <xf numFmtId="0" fontId="4" fillId="0" borderId="50" xfId="0" applyFont="1" applyBorder="1" applyAlignment="1">
      <alignment vertical="center" readingOrder="1"/>
    </xf>
    <xf numFmtId="0" fontId="4" fillId="0" borderId="51" xfId="0" applyFont="1" applyBorder="1" applyAlignment="1">
      <alignment vertical="center" readingOrder="1"/>
    </xf>
    <xf numFmtId="0" fontId="17" fillId="0" borderId="0" xfId="0" applyFont="1" applyFill="1" applyBorder="1" applyAlignment="1">
      <alignment vertical="center" readingOrder="1"/>
    </xf>
    <xf numFmtId="0" fontId="11" fillId="3" borderId="0" xfId="0" applyFont="1" applyFill="1" applyBorder="1" applyAlignment="1"/>
    <xf numFmtId="164" fontId="2" fillId="3" borderId="45" xfId="2" applyNumberFormat="1" applyFont="1" applyFill="1" applyBorder="1" applyAlignment="1">
      <alignment horizontal="center" vertical="center" readingOrder="1"/>
    </xf>
    <xf numFmtId="164" fontId="2" fillId="3" borderId="0" xfId="2" applyNumberFormat="1" applyFont="1" applyFill="1" applyBorder="1" applyAlignment="1">
      <alignment vertical="center" readingOrder="1"/>
    </xf>
    <xf numFmtId="43" fontId="2" fillId="3" borderId="0" xfId="1" applyFont="1" applyFill="1" applyBorder="1" applyAlignment="1">
      <alignment horizontal="right" vertical="center" readingOrder="1"/>
    </xf>
    <xf numFmtId="43" fontId="2" fillId="3" borderId="1" xfId="1" applyFont="1" applyFill="1" applyBorder="1" applyAlignment="1">
      <alignment horizontal="right" vertical="center" readingOrder="1"/>
    </xf>
    <xf numFmtId="43" fontId="2" fillId="3" borderId="15" xfId="1" applyFont="1" applyFill="1" applyBorder="1" applyAlignment="1">
      <alignment horizontal="center" vertical="center" readingOrder="1"/>
    </xf>
    <xf numFmtId="164" fontId="4" fillId="0" borderId="41" xfId="2" applyNumberFormat="1" applyFont="1" applyFill="1" applyBorder="1" applyAlignment="1">
      <alignment horizontal="center" vertical="center" readingOrder="1"/>
    </xf>
    <xf numFmtId="164" fontId="4" fillId="0" borderId="1" xfId="2" applyNumberFormat="1" applyFont="1" applyFill="1" applyBorder="1" applyAlignment="1">
      <alignment vertical="center" readingOrder="1"/>
    </xf>
    <xf numFmtId="43" fontId="4" fillId="0" borderId="1" xfId="1" applyFont="1" applyFill="1" applyBorder="1" applyAlignment="1">
      <alignment horizontal="right" vertical="center" readingOrder="1"/>
    </xf>
    <xf numFmtId="0" fontId="17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164" fontId="10" fillId="2" borderId="41" xfId="2" applyNumberFormat="1" applyFont="1" applyFill="1" applyBorder="1" applyAlignment="1">
      <alignment horizontal="center" vertical="center" readingOrder="1"/>
    </xf>
    <xf numFmtId="164" fontId="10" fillId="2" borderId="1" xfId="2" applyNumberFormat="1" applyFont="1" applyFill="1" applyBorder="1" applyAlignment="1">
      <alignment vertical="center" readingOrder="1"/>
    </xf>
    <xf numFmtId="43" fontId="10" fillId="2" borderId="1" xfId="1" applyFont="1" applyFill="1" applyBorder="1" applyAlignment="1">
      <alignment horizontal="right" vertical="center" readingOrder="1"/>
    </xf>
    <xf numFmtId="164" fontId="10" fillId="2" borderId="48" xfId="2" applyNumberFormat="1" applyFont="1" applyFill="1" applyBorder="1" applyAlignment="1">
      <alignment horizontal="center" vertical="center" wrapText="1" readingOrder="1"/>
    </xf>
    <xf numFmtId="164" fontId="10" fillId="2" borderId="33" xfId="2" applyNumberFormat="1" applyFont="1" applyFill="1" applyBorder="1" applyAlignment="1">
      <alignment vertical="center" wrapText="1" readingOrder="1"/>
    </xf>
    <xf numFmtId="43" fontId="10" fillId="2" borderId="33" xfId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/>
    </xf>
    <xf numFmtId="164" fontId="10" fillId="2" borderId="35" xfId="2" applyNumberFormat="1" applyFont="1" applyFill="1" applyBorder="1" applyAlignment="1">
      <alignment horizontal="center" vertical="center" wrapText="1"/>
    </xf>
    <xf numFmtId="164" fontId="10" fillId="2" borderId="36" xfId="2" applyNumberFormat="1" applyFont="1" applyFill="1" applyBorder="1" applyAlignment="1">
      <alignment horizontal="center" vertical="center" wrapText="1"/>
    </xf>
    <xf numFmtId="43" fontId="10" fillId="2" borderId="55" xfId="1" applyFont="1" applyFill="1" applyBorder="1" applyAlignment="1">
      <alignment horizontal="center" vertical="center" wrapText="1" readingOrder="1"/>
    </xf>
    <xf numFmtId="0" fontId="10" fillId="2" borderId="55" xfId="0" applyNumberFormat="1" applyFont="1" applyFill="1" applyBorder="1" applyAlignment="1">
      <alignment horizontal="center" vertical="center" wrapText="1" readingOrder="1"/>
    </xf>
    <xf numFmtId="0" fontId="18" fillId="3" borderId="0" xfId="0" applyFont="1" applyFill="1" applyBorder="1" applyAlignment="1"/>
    <xf numFmtId="10" fontId="7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/>
    <xf numFmtId="43" fontId="17" fillId="0" borderId="0" xfId="1" applyFont="1" applyFill="1" applyBorder="1" applyAlignment="1">
      <alignment vertical="center" readingOrder="1"/>
    </xf>
    <xf numFmtId="10" fontId="14" fillId="2" borderId="20" xfId="2" applyNumberFormat="1" applyFont="1" applyFill="1" applyBorder="1" applyAlignment="1">
      <alignment vertical="center" readingOrder="1"/>
    </xf>
    <xf numFmtId="10" fontId="14" fillId="2" borderId="19" xfId="2" applyNumberFormat="1" applyFont="1" applyFill="1" applyBorder="1" applyAlignment="1">
      <alignment vertical="center" readingOrder="1"/>
    </xf>
    <xf numFmtId="43" fontId="14" fillId="2" borderId="19" xfId="1" applyFont="1" applyFill="1" applyBorder="1" applyAlignment="1">
      <alignment vertical="center" readingOrder="1"/>
    </xf>
    <xf numFmtId="10" fontId="7" fillId="0" borderId="7" xfId="2" applyNumberFormat="1" applyFont="1" applyFill="1" applyBorder="1" applyAlignment="1">
      <alignment horizontal="center"/>
    </xf>
    <xf numFmtId="10" fontId="3" fillId="0" borderId="0" xfId="2" applyNumberFormat="1" applyFont="1" applyFill="1" applyBorder="1" applyAlignment="1">
      <alignment horizontal="right" vertical="center" readingOrder="1"/>
    </xf>
    <xf numFmtId="43" fontId="3" fillId="0" borderId="0" xfId="1" applyFont="1" applyFill="1" applyBorder="1" applyAlignment="1">
      <alignment horizontal="right" vertical="center" readingOrder="1"/>
    </xf>
    <xf numFmtId="43" fontId="3" fillId="0" borderId="0" xfId="1" applyFont="1" applyFill="1" applyBorder="1" applyAlignment="1">
      <alignment vertical="center" readingOrder="1"/>
    </xf>
    <xf numFmtId="43" fontId="3" fillId="0" borderId="6" xfId="1" applyFont="1" applyFill="1" applyBorder="1" applyAlignment="1">
      <alignment vertical="center" readingOrder="1"/>
    </xf>
    <xf numFmtId="43" fontId="17" fillId="0" borderId="0" xfId="1" applyFont="1" applyFill="1" applyBorder="1" applyAlignment="1"/>
    <xf numFmtId="10" fontId="14" fillId="2" borderId="7" xfId="2" applyNumberFormat="1" applyFont="1" applyFill="1" applyBorder="1" applyAlignment="1">
      <alignment horizontal="center" vertical="center" readingOrder="1"/>
    </xf>
    <xf numFmtId="10" fontId="14" fillId="2" borderId="0" xfId="2" applyNumberFormat="1" applyFont="1" applyFill="1" applyBorder="1" applyAlignment="1">
      <alignment horizontal="right" vertical="center" readingOrder="1"/>
    </xf>
    <xf numFmtId="43" fontId="14" fillId="2" borderId="0" xfId="1" applyFont="1" applyFill="1" applyBorder="1" applyAlignment="1">
      <alignment vertical="center" readingOrder="1"/>
    </xf>
    <xf numFmtId="10" fontId="14" fillId="2" borderId="7" xfId="2" applyNumberFormat="1" applyFont="1" applyFill="1" applyBorder="1" applyAlignment="1">
      <alignment vertical="center" readingOrder="1"/>
    </xf>
    <xf numFmtId="10" fontId="14" fillId="2" borderId="0" xfId="2" applyNumberFormat="1" applyFont="1" applyFill="1" applyBorder="1" applyAlignment="1">
      <alignment vertical="center" readingOrder="1"/>
    </xf>
    <xf numFmtId="10" fontId="4" fillId="0" borderId="7" xfId="2" applyNumberFormat="1" applyFont="1" applyFill="1" applyBorder="1" applyAlignment="1">
      <alignment vertical="center" readingOrder="1"/>
    </xf>
    <xf numFmtId="10" fontId="4" fillId="0" borderId="0" xfId="2" applyNumberFormat="1" applyFont="1" applyFill="1" applyBorder="1" applyAlignment="1">
      <alignment vertical="center" readingOrder="1"/>
    </xf>
    <xf numFmtId="43" fontId="4" fillId="0" borderId="0" xfId="1" applyFont="1" applyFill="1" applyBorder="1" applyAlignment="1">
      <alignment vertical="center" readingOrder="1"/>
    </xf>
    <xf numFmtId="43" fontId="11" fillId="3" borderId="0" xfId="1" applyFont="1" applyFill="1" applyBorder="1" applyAlignment="1"/>
    <xf numFmtId="10" fontId="11" fillId="3" borderId="7" xfId="2" applyNumberFormat="1" applyFont="1" applyFill="1" applyBorder="1" applyAlignment="1">
      <alignment horizontal="center" vertical="center" readingOrder="1"/>
    </xf>
    <xf numFmtId="10" fontId="11" fillId="3" borderId="0" xfId="2" applyNumberFormat="1" applyFont="1" applyFill="1" applyBorder="1" applyAlignment="1">
      <alignment horizontal="right" vertical="center" readingOrder="1"/>
    </xf>
    <xf numFmtId="43" fontId="11" fillId="3" borderId="0" xfId="1" applyFont="1" applyFill="1" applyBorder="1" applyAlignment="1">
      <alignment horizontal="right" vertical="center" readingOrder="1"/>
    </xf>
    <xf numFmtId="43" fontId="11" fillId="3" borderId="0" xfId="1" applyFont="1" applyFill="1" applyBorder="1" applyAlignment="1">
      <alignment vertical="center" readingOrder="1"/>
    </xf>
    <xf numFmtId="0" fontId="11" fillId="0" borderId="0" xfId="0" applyNumberFormat="1" applyFont="1" applyFill="1" applyBorder="1" applyAlignment="1">
      <alignment vertical="center" wrapText="1" readingOrder="1"/>
    </xf>
    <xf numFmtId="0" fontId="11" fillId="0" borderId="6" xfId="0" applyFont="1" applyBorder="1" applyAlignment="1">
      <alignment vertical="center" readingOrder="1"/>
    </xf>
    <xf numFmtId="10" fontId="10" fillId="2" borderId="7" xfId="2" applyNumberFormat="1" applyFont="1" applyFill="1" applyBorder="1" applyAlignment="1">
      <alignment vertical="center" readingOrder="1"/>
    </xf>
    <xf numFmtId="10" fontId="10" fillId="2" borderId="0" xfId="2" applyNumberFormat="1" applyFont="1" applyFill="1" applyBorder="1" applyAlignment="1">
      <alignment vertical="center" readingOrder="1"/>
    </xf>
    <xf numFmtId="43" fontId="10" fillId="2" borderId="0" xfId="1" applyFont="1" applyFill="1" applyBorder="1" applyAlignment="1">
      <alignment vertical="center" readingOrder="1"/>
    </xf>
    <xf numFmtId="0" fontId="4" fillId="0" borderId="0" xfId="0" applyFont="1" applyBorder="1" applyAlignment="1">
      <alignment horizontal="justify" vertical="center" wrapText="1" readingOrder="1"/>
    </xf>
    <xf numFmtId="0" fontId="4" fillId="0" borderId="6" xfId="0" applyFont="1" applyBorder="1" applyAlignment="1">
      <alignment vertical="center" readingOrder="1"/>
    </xf>
    <xf numFmtId="43" fontId="19" fillId="3" borderId="0" xfId="1" applyFont="1" applyFill="1" applyBorder="1" applyAlignment="1">
      <alignment horizontal="center" vertical="center" wrapText="1" shrinkToFit="1"/>
    </xf>
    <xf numFmtId="10" fontId="19" fillId="3" borderId="7" xfId="2" applyNumberFormat="1" applyFont="1" applyFill="1" applyBorder="1" applyAlignment="1">
      <alignment horizontal="right" vertical="center" wrapText="1" shrinkToFit="1" readingOrder="1"/>
    </xf>
    <xf numFmtId="10" fontId="19" fillId="3" borderId="0" xfId="2" applyNumberFormat="1" applyFont="1" applyFill="1" applyBorder="1" applyAlignment="1">
      <alignment horizontal="right" vertical="center" wrapText="1" shrinkToFit="1" readingOrder="1"/>
    </xf>
    <xf numFmtId="43" fontId="19" fillId="3" borderId="0" xfId="1" applyFont="1" applyFill="1" applyBorder="1" applyAlignment="1">
      <alignment horizontal="right" vertical="center" wrapText="1" shrinkToFit="1" readingOrder="1"/>
    </xf>
    <xf numFmtId="43" fontId="19" fillId="3" borderId="0" xfId="1" applyFont="1" applyFill="1" applyBorder="1" applyAlignment="1">
      <alignment vertical="center" wrapText="1" shrinkToFit="1" readingOrder="1"/>
    </xf>
    <xf numFmtId="0" fontId="19" fillId="0" borderId="0" xfId="0" applyFont="1" applyBorder="1" applyAlignment="1">
      <alignment horizontal="justify" vertical="center" wrapText="1" readingOrder="1"/>
    </xf>
    <xf numFmtId="0" fontId="19" fillId="0" borderId="6" xfId="0" applyFont="1" applyBorder="1" applyAlignment="1">
      <alignment vertical="center" readingOrder="1"/>
    </xf>
    <xf numFmtId="43" fontId="14" fillId="3" borderId="0" xfId="1" applyFont="1" applyFill="1" applyBorder="1" applyAlignment="1">
      <alignment horizontal="center" vertical="center" wrapText="1" shrinkToFit="1"/>
    </xf>
    <xf numFmtId="10" fontId="14" fillId="2" borderId="7" xfId="2" applyNumberFormat="1" applyFont="1" applyFill="1" applyBorder="1" applyAlignment="1">
      <alignment horizontal="right" vertical="center" wrapText="1" shrinkToFit="1" readingOrder="1"/>
    </xf>
    <xf numFmtId="10" fontId="14" fillId="2" borderId="0" xfId="2" applyNumberFormat="1" applyFont="1" applyFill="1" applyBorder="1" applyAlignment="1">
      <alignment horizontal="right" vertical="center" wrapText="1" shrinkToFit="1" readingOrder="1"/>
    </xf>
    <xf numFmtId="43" fontId="14" fillId="2" borderId="0" xfId="1" applyFont="1" applyFill="1" applyBorder="1" applyAlignment="1">
      <alignment horizontal="right" vertical="center" wrapText="1" shrinkToFit="1" readingOrder="1"/>
    </xf>
    <xf numFmtId="43" fontId="7" fillId="0" borderId="0" xfId="1" applyFont="1" applyFill="1" applyBorder="1" applyAlignment="1">
      <alignment horizontal="center" vertical="center" wrapText="1" shrinkToFit="1"/>
    </xf>
    <xf numFmtId="10" fontId="14" fillId="2" borderId="20" xfId="2" applyNumberFormat="1" applyFont="1" applyFill="1" applyBorder="1" applyAlignment="1">
      <alignment horizontal="center" vertical="center" wrapText="1" shrinkToFit="1" readingOrder="1"/>
    </xf>
    <xf numFmtId="10" fontId="14" fillId="2" borderId="19" xfId="2" applyNumberFormat="1" applyFont="1" applyFill="1" applyBorder="1" applyAlignment="1">
      <alignment horizontal="center" vertical="center" wrapText="1" shrinkToFit="1" readingOrder="1"/>
    </xf>
    <xf numFmtId="43" fontId="14" fillId="2" borderId="19" xfId="1" applyFont="1" applyFill="1" applyBorder="1" applyAlignment="1">
      <alignment horizontal="center" vertical="center" wrapText="1" shrinkToFit="1" readingOrder="1"/>
    </xf>
    <xf numFmtId="43" fontId="14" fillId="2" borderId="19" xfId="1" applyFont="1" applyFill="1" applyBorder="1" applyAlignment="1">
      <alignment vertical="center" wrapText="1" shrinkToFit="1" readingOrder="1"/>
    </xf>
    <xf numFmtId="43" fontId="18" fillId="3" borderId="0" xfId="1" applyFont="1" applyFill="1" applyBorder="1" applyAlignment="1"/>
    <xf numFmtId="10" fontId="18" fillId="3" borderId="0" xfId="2" applyNumberFormat="1" applyFont="1" applyFill="1" applyBorder="1" applyAlignment="1">
      <alignment horizontal="center"/>
    </xf>
    <xf numFmtId="10" fontId="9" fillId="6" borderId="0" xfId="2" applyNumberFormat="1" applyFont="1" applyFill="1" applyBorder="1" applyAlignment="1">
      <alignment horizontal="center" vertical="center" wrapText="1" readingOrder="1"/>
    </xf>
    <xf numFmtId="10" fontId="8" fillId="0" borderId="0" xfId="2" applyNumberFormat="1" applyFont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vertical="center"/>
    </xf>
    <xf numFmtId="43" fontId="14" fillId="0" borderId="0" xfId="1" applyFont="1" applyFill="1" applyBorder="1" applyAlignment="1">
      <alignment vertical="center"/>
    </xf>
    <xf numFmtId="10" fontId="14" fillId="2" borderId="20" xfId="2" applyNumberFormat="1" applyFont="1" applyFill="1" applyBorder="1" applyAlignment="1">
      <alignment horizontal="center" vertical="center"/>
    </xf>
    <xf numFmtId="10" fontId="14" fillId="2" borderId="19" xfId="2" applyNumberFormat="1" applyFont="1" applyFill="1" applyBorder="1" applyAlignment="1">
      <alignment horizontal="center" vertical="center"/>
    </xf>
    <xf numFmtId="43" fontId="14" fillId="2" borderId="19" xfId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horizontal="center" vertical="center" readingOrder="1"/>
    </xf>
    <xf numFmtId="0" fontId="3" fillId="0" borderId="6" xfId="0" applyNumberFormat="1" applyFont="1" applyFill="1" applyBorder="1" applyAlignment="1">
      <alignment vertical="center" readingOrder="1"/>
    </xf>
    <xf numFmtId="0" fontId="14" fillId="0" borderId="0" xfId="0" applyFont="1" applyFill="1" applyBorder="1" applyAlignment="1"/>
    <xf numFmtId="43" fontId="14" fillId="0" borderId="0" xfId="1" applyFont="1" applyFill="1" applyBorder="1" applyAlignment="1"/>
    <xf numFmtId="10" fontId="14" fillId="2" borderId="0" xfId="2" applyNumberFormat="1" applyFont="1" applyFill="1" applyBorder="1" applyAlignment="1">
      <alignment horizontal="center" vertical="center" readingOrder="1"/>
    </xf>
    <xf numFmtId="10" fontId="2" fillId="0" borderId="7" xfId="2" applyNumberFormat="1" applyFont="1" applyFill="1" applyBorder="1" applyAlignment="1">
      <alignment horizontal="center" vertical="center" readingOrder="1"/>
    </xf>
    <xf numFmtId="10" fontId="2" fillId="0" borderId="0" xfId="2" applyNumberFormat="1" applyFont="1" applyFill="1" applyBorder="1" applyAlignment="1">
      <alignment horizontal="center" vertical="center" readingOrder="1"/>
    </xf>
    <xf numFmtId="43" fontId="2" fillId="0" borderId="0" xfId="1" applyFont="1" applyFill="1" applyBorder="1" applyAlignment="1">
      <alignment horizontal="right" vertical="center" readingOrder="1"/>
    </xf>
    <xf numFmtId="10" fontId="11" fillId="3" borderId="7" xfId="2" applyNumberFormat="1" applyFont="1" applyFill="1" applyBorder="1" applyAlignment="1">
      <alignment horizontal="center" vertical="center"/>
    </xf>
    <xf numFmtId="10" fontId="11" fillId="3" borderId="0" xfId="2" applyNumberFormat="1" applyFont="1" applyFill="1" applyBorder="1" applyAlignment="1">
      <alignment horizontal="center" vertical="center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6" xfId="0" applyFont="1" applyBorder="1" applyAlignment="1">
      <alignment vertical="center" readingOrder="1"/>
    </xf>
    <xf numFmtId="0" fontId="10" fillId="0" borderId="0" xfId="0" applyFont="1" applyFill="1" applyBorder="1" applyAlignment="1"/>
    <xf numFmtId="10" fontId="10" fillId="2" borderId="7" xfId="2" applyNumberFormat="1" applyFont="1" applyFill="1" applyBorder="1" applyAlignment="1">
      <alignment horizontal="center" vertical="center" readingOrder="1"/>
    </xf>
    <xf numFmtId="10" fontId="10" fillId="2" borderId="0" xfId="2" applyNumberFormat="1" applyFont="1" applyFill="1" applyBorder="1" applyAlignment="1">
      <alignment horizontal="center" vertical="center" readingOrder="1"/>
    </xf>
    <xf numFmtId="43" fontId="10" fillId="2" borderId="0" xfId="1" applyFont="1" applyFill="1" applyBorder="1" applyAlignment="1">
      <alignment horizontal="right" vertical="center" readingOrder="1"/>
    </xf>
    <xf numFmtId="0" fontId="2" fillId="0" borderId="0" xfId="0" applyFont="1" applyBorder="1" applyAlignment="1">
      <alignment horizontal="justify" vertical="center" wrapText="1" readingOrder="1"/>
    </xf>
    <xf numFmtId="0" fontId="11" fillId="3" borderId="0" xfId="0" applyFont="1" applyFill="1" applyBorder="1" applyAlignment="1">
      <alignment vertical="center" wrapText="1"/>
    </xf>
    <xf numFmtId="43" fontId="11" fillId="3" borderId="0" xfId="1" applyFont="1" applyFill="1" applyBorder="1" applyAlignment="1">
      <alignment vertical="center" wrapText="1"/>
    </xf>
    <xf numFmtId="10" fontId="11" fillId="3" borderId="7" xfId="2" applyNumberFormat="1" applyFont="1" applyFill="1" applyBorder="1" applyAlignment="1">
      <alignment horizontal="center" vertical="center" wrapText="1" shrinkToFit="1" readingOrder="1"/>
    </xf>
    <xf numFmtId="10" fontId="11" fillId="3" borderId="0" xfId="2" applyNumberFormat="1" applyFont="1" applyFill="1" applyBorder="1" applyAlignment="1">
      <alignment horizontal="center" vertical="center" wrapText="1" shrinkToFit="1" readingOrder="1"/>
    </xf>
    <xf numFmtId="43" fontId="11" fillId="3" borderId="0" xfId="1" applyFont="1" applyFill="1" applyBorder="1" applyAlignment="1">
      <alignment horizontal="center" vertical="center" wrapText="1" shrinkToFit="1" readingOrder="1"/>
    </xf>
    <xf numFmtId="0" fontId="11" fillId="0" borderId="0" xfId="0" applyFont="1" applyBorder="1" applyAlignment="1">
      <alignment horizontal="justify" vertical="center" wrapText="1" readingOrder="1"/>
    </xf>
    <xf numFmtId="0" fontId="10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vertical="center" wrapText="1"/>
    </xf>
    <xf numFmtId="10" fontId="10" fillId="2" borderId="7" xfId="2" applyNumberFormat="1" applyFont="1" applyFill="1" applyBorder="1" applyAlignment="1">
      <alignment horizontal="center" vertical="center" wrapText="1" shrinkToFit="1" readingOrder="1"/>
    </xf>
    <xf numFmtId="10" fontId="10" fillId="2" borderId="0" xfId="2" applyNumberFormat="1" applyFont="1" applyFill="1" applyBorder="1" applyAlignment="1">
      <alignment horizontal="center" vertical="center" wrapText="1" shrinkToFit="1" readingOrder="1"/>
    </xf>
    <xf numFmtId="43" fontId="10" fillId="2" borderId="0" xfId="1" applyFont="1" applyFill="1" applyBorder="1" applyAlignment="1">
      <alignment horizontal="center" vertical="center" wrapText="1" shrinkToFit="1" readingOrder="1"/>
    </xf>
    <xf numFmtId="10" fontId="10" fillId="2" borderId="5" xfId="2" applyNumberFormat="1" applyFont="1" applyFill="1" applyBorder="1" applyAlignment="1">
      <alignment horizontal="center" vertical="center" wrapText="1" shrinkToFit="1" readingOrder="1"/>
    </xf>
    <xf numFmtId="10" fontId="10" fillId="2" borderId="4" xfId="2" applyNumberFormat="1" applyFont="1" applyFill="1" applyBorder="1" applyAlignment="1">
      <alignment horizontal="center" vertical="center" wrapText="1" shrinkToFit="1" readingOrder="1"/>
    </xf>
    <xf numFmtId="43" fontId="10" fillId="2" borderId="4" xfId="1" applyFont="1" applyFill="1" applyBorder="1" applyAlignment="1">
      <alignment horizontal="center" vertical="center" wrapText="1" shrinkToFit="1" readingOrder="1"/>
    </xf>
    <xf numFmtId="0" fontId="13" fillId="0" borderId="0" xfId="0" applyFont="1" applyFill="1" applyBorder="1" applyAlignment="1">
      <alignment vertical="center" wrapText="1"/>
    </xf>
    <xf numFmtId="43" fontId="13" fillId="0" borderId="0" xfId="1" applyFont="1" applyFill="1" applyBorder="1" applyAlignment="1">
      <alignment vertical="center" wrapText="1"/>
    </xf>
    <xf numFmtId="10" fontId="10" fillId="2" borderId="20" xfId="2" applyNumberFormat="1" applyFont="1" applyFill="1" applyBorder="1" applyAlignment="1">
      <alignment horizontal="center" vertical="center" wrapText="1" shrinkToFit="1" readingOrder="1"/>
    </xf>
    <xf numFmtId="10" fontId="10" fillId="2" borderId="19" xfId="2" applyNumberFormat="1" applyFont="1" applyFill="1" applyBorder="1" applyAlignment="1">
      <alignment horizontal="center" vertical="center" wrapText="1" shrinkToFit="1" readingOrder="1"/>
    </xf>
    <xf numFmtId="43" fontId="10" fillId="2" borderId="19" xfId="1" applyFont="1" applyFill="1" applyBorder="1" applyAlignment="1">
      <alignment horizontal="center" vertical="center" wrapText="1" shrinkToFit="1" readingOrder="1"/>
    </xf>
    <xf numFmtId="0" fontId="18" fillId="0" borderId="0" xfId="0" applyFont="1" applyFill="1" applyBorder="1" applyAlignment="1"/>
    <xf numFmtId="43" fontId="18" fillId="0" borderId="0" xfId="1" applyFont="1" applyFill="1" applyBorder="1" applyAlignment="1"/>
    <xf numFmtId="43" fontId="2" fillId="0" borderId="1" xfId="1" applyFont="1" applyFill="1" applyBorder="1" applyAlignment="1">
      <alignment horizontal="center" vertical="center" wrapText="1" readingOrder="1"/>
    </xf>
    <xf numFmtId="43" fontId="2" fillId="7" borderId="1" xfId="1" applyFont="1" applyFill="1" applyBorder="1" applyAlignment="1">
      <alignment horizontal="center" vertical="center" wrapText="1" readingOrder="1"/>
    </xf>
    <xf numFmtId="43" fontId="2" fillId="0" borderId="15" xfId="1" applyFont="1" applyFill="1" applyBorder="1" applyAlignment="1">
      <alignment horizontal="center" vertical="center" wrapText="1" readingOrder="1"/>
    </xf>
    <xf numFmtId="43" fontId="6" fillId="0" borderId="1" xfId="1" applyFont="1" applyFill="1" applyBorder="1" applyAlignment="1">
      <alignment horizontal="left" vertical="center" wrapText="1" readingOrder="1"/>
    </xf>
    <xf numFmtId="43" fontId="6" fillId="0" borderId="15" xfId="1" applyFont="1" applyFill="1" applyBorder="1" applyAlignment="1">
      <alignment horizontal="left" vertical="center" wrapText="1" readingOrder="1"/>
    </xf>
    <xf numFmtId="43" fontId="6" fillId="0" borderId="3" xfId="1" applyFont="1" applyFill="1" applyBorder="1" applyAlignment="1">
      <alignment horizontal="left" vertical="center" wrapText="1" readingOrder="1"/>
    </xf>
    <xf numFmtId="0" fontId="2" fillId="3" borderId="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horizontal="left" vertical="center" wrapText="1" readingOrder="1"/>
    </xf>
    <xf numFmtId="0" fontId="4" fillId="3" borderId="3" xfId="0" applyNumberFormat="1" applyFont="1" applyFill="1" applyBorder="1" applyAlignment="1">
      <alignment horizontal="left" vertical="center" wrapText="1" readingOrder="1"/>
    </xf>
    <xf numFmtId="0" fontId="3" fillId="3" borderId="0" xfId="0" applyNumberFormat="1" applyFont="1" applyFill="1" applyBorder="1" applyAlignment="1">
      <alignment horizontal="left" vertical="center" wrapText="1" readingOrder="1"/>
    </xf>
    <xf numFmtId="43" fontId="5" fillId="0" borderId="0" xfId="1" applyFont="1" applyFill="1" applyBorder="1" applyAlignment="1">
      <alignment wrapText="1"/>
    </xf>
    <xf numFmtId="43" fontId="4" fillId="0" borderId="1" xfId="1" applyFont="1" applyFill="1" applyBorder="1" applyAlignment="1">
      <alignment horizontal="center" vertical="center" wrapText="1" readingOrder="1"/>
    </xf>
    <xf numFmtId="43" fontId="2" fillId="0" borderId="0" xfId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wrapText="1"/>
    </xf>
    <xf numFmtId="43" fontId="4" fillId="4" borderId="1" xfId="1" applyFont="1" applyFill="1" applyBorder="1" applyAlignment="1">
      <alignment horizontal="center" vertical="center" wrapText="1" readingOrder="1"/>
    </xf>
    <xf numFmtId="43" fontId="10" fillId="2" borderId="25" xfId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NumberFormat="1" applyFont="1" applyFill="1" applyBorder="1" applyAlignment="1">
      <alignment horizontal="left" vertical="center" wrapText="1" readingOrder="1"/>
    </xf>
    <xf numFmtId="0" fontId="14" fillId="2" borderId="19" xfId="0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readingOrder="1"/>
    </xf>
    <xf numFmtId="43" fontId="7" fillId="0" borderId="0" xfId="1" applyFont="1" applyFill="1" applyBorder="1" applyAlignment="1">
      <alignment wrapText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5" xfId="0" applyNumberFormat="1" applyFont="1" applyFill="1" applyBorder="1" applyAlignment="1">
      <alignment horizontal="left" vertical="center" wrapText="1" readingOrder="1"/>
    </xf>
    <xf numFmtId="0" fontId="3" fillId="0" borderId="33" xfId="0" applyNumberFormat="1" applyFont="1" applyFill="1" applyBorder="1" applyAlignment="1">
      <alignment horizontal="left" vertical="center" wrapText="1" readingOrder="1"/>
    </xf>
    <xf numFmtId="43" fontId="2" fillId="0" borderId="1" xfId="1" applyFont="1" applyFill="1" applyBorder="1" applyAlignment="1">
      <alignment vertical="center" readingOrder="1"/>
    </xf>
    <xf numFmtId="43" fontId="2" fillId="0" borderId="15" xfId="1" applyFont="1" applyFill="1" applyBorder="1" applyAlignment="1">
      <alignment vertical="center" readingOrder="1"/>
    </xf>
    <xf numFmtId="43" fontId="10" fillId="2" borderId="30" xfId="1" applyFont="1" applyFill="1" applyBorder="1" applyAlignment="1">
      <alignment vertical="center" readingOrder="1"/>
    </xf>
    <xf numFmtId="0" fontId="2" fillId="3" borderId="6" xfId="0" applyNumberFormat="1" applyFont="1" applyFill="1" applyBorder="1" applyAlignment="1">
      <alignment vertical="center" readingOrder="1"/>
    </xf>
    <xf numFmtId="0" fontId="11" fillId="0" borderId="9" xfId="0" applyNumberFormat="1" applyFont="1" applyFill="1" applyBorder="1" applyAlignment="1">
      <alignment vertical="center" readingOrder="1"/>
    </xf>
    <xf numFmtId="0" fontId="4" fillId="3" borderId="11" xfId="0" applyNumberFormat="1" applyFont="1" applyFill="1" applyBorder="1" applyAlignment="1">
      <alignment vertical="center" readingOrder="1"/>
    </xf>
    <xf numFmtId="0" fontId="3" fillId="3" borderId="6" xfId="0" applyNumberFormat="1" applyFont="1" applyFill="1" applyBorder="1" applyAlignment="1">
      <alignment vertical="center" readingOrder="1"/>
    </xf>
    <xf numFmtId="43" fontId="2" fillId="0" borderId="0" xfId="1" applyFont="1" applyFill="1" applyBorder="1" applyAlignment="1">
      <alignment vertical="center" readingOrder="1"/>
    </xf>
    <xf numFmtId="43" fontId="10" fillId="2" borderId="24" xfId="1" applyFont="1" applyFill="1" applyBorder="1" applyAlignment="1">
      <alignment vertical="center" readingOrder="1"/>
    </xf>
    <xf numFmtId="43" fontId="10" fillId="2" borderId="16" xfId="1" applyFont="1" applyFill="1" applyBorder="1" applyAlignment="1">
      <alignment vertical="center" wrapText="1" shrinkToFit="1" readingOrder="1"/>
    </xf>
    <xf numFmtId="0" fontId="2" fillId="3" borderId="0" xfId="0" applyNumberFormat="1" applyFont="1" applyFill="1" applyBorder="1" applyAlignment="1">
      <alignment vertical="center" readingOrder="1"/>
    </xf>
    <xf numFmtId="0" fontId="11" fillId="0" borderId="6" xfId="0" applyNumberFormat="1" applyFont="1" applyFill="1" applyBorder="1" applyAlignment="1">
      <alignment vertical="center" readingOrder="1"/>
    </xf>
    <xf numFmtId="0" fontId="4" fillId="3" borderId="44" xfId="0" applyNumberFormat="1" applyFont="1" applyFill="1" applyBorder="1" applyAlignment="1">
      <alignment vertical="center" readingOrder="1"/>
    </xf>
    <xf numFmtId="0" fontId="3" fillId="3" borderId="47" xfId="0" applyNumberFormat="1" applyFont="1" applyFill="1" applyBorder="1" applyAlignment="1">
      <alignment vertical="center" readingOrder="1"/>
    </xf>
    <xf numFmtId="41" fontId="10" fillId="2" borderId="16" xfId="3" applyFont="1" applyFill="1" applyBorder="1" applyAlignment="1">
      <alignment vertical="center" readingOrder="1"/>
    </xf>
    <xf numFmtId="0" fontId="3" fillId="0" borderId="44" xfId="0" applyNumberFormat="1" applyFont="1" applyFill="1" applyBorder="1" applyAlignment="1">
      <alignment vertical="center" readingOrder="1"/>
    </xf>
    <xf numFmtId="0" fontId="3" fillId="0" borderId="42" xfId="0" applyNumberFormat="1" applyFont="1" applyFill="1" applyBorder="1" applyAlignment="1">
      <alignment vertical="center" readingOrder="1"/>
    </xf>
    <xf numFmtId="0" fontId="3" fillId="0" borderId="40" xfId="0" applyNumberFormat="1" applyFont="1" applyFill="1" applyBorder="1" applyAlignment="1">
      <alignment vertical="center" readingOrder="1"/>
    </xf>
    <xf numFmtId="0" fontId="11" fillId="0" borderId="42" xfId="0" applyNumberFormat="1" applyFont="1" applyFill="1" applyBorder="1" applyAlignment="1">
      <alignment vertical="center" readingOrder="1"/>
    </xf>
    <xf numFmtId="0" fontId="3" fillId="0" borderId="49" xfId="0" applyNumberFormat="1" applyFont="1" applyFill="1" applyBorder="1" applyAlignment="1">
      <alignment vertical="center" readingOrder="1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/>
    <xf numFmtId="0" fontId="22" fillId="0" borderId="1" xfId="0" applyNumberFormat="1" applyFont="1" applyFill="1" applyBorder="1" applyAlignment="1">
      <alignment horizontal="center" vertical="center" wrapText="1" readingOrder="1"/>
    </xf>
    <xf numFmtId="0" fontId="22" fillId="0" borderId="1" xfId="0" applyNumberFormat="1" applyFont="1" applyFill="1" applyBorder="1" applyAlignment="1">
      <alignment horizontal="left" vertical="center" wrapText="1" readingOrder="1"/>
    </xf>
    <xf numFmtId="0" fontId="22" fillId="0" borderId="1" xfId="0" applyNumberFormat="1" applyFont="1" applyFill="1" applyBorder="1" applyAlignment="1">
      <alignment vertical="center" wrapText="1" readingOrder="1"/>
    </xf>
    <xf numFmtId="165" fontId="22" fillId="0" borderId="1" xfId="0" applyNumberFormat="1" applyFont="1" applyFill="1" applyBorder="1" applyAlignment="1">
      <alignment horizontal="right" vertical="center" wrapText="1" readingOrder="1"/>
    </xf>
    <xf numFmtId="0" fontId="20" fillId="0" borderId="1" xfId="0" applyNumberFormat="1" applyFont="1" applyFill="1" applyBorder="1" applyAlignment="1">
      <alignment horizontal="left" vertical="center" wrapText="1" readingOrder="1"/>
    </xf>
    <xf numFmtId="0" fontId="23" fillId="0" borderId="1" xfId="0" applyNumberFormat="1" applyFont="1" applyFill="1" applyBorder="1" applyAlignment="1">
      <alignment horizontal="right" vertical="center" wrapText="1" readingOrder="1"/>
    </xf>
    <xf numFmtId="0" fontId="3" fillId="0" borderId="1" xfId="2" applyNumberFormat="1" applyFont="1" applyFill="1" applyBorder="1" applyAlignment="1">
      <alignment vertical="center" readingOrder="1"/>
    </xf>
    <xf numFmtId="166" fontId="3" fillId="0" borderId="2" xfId="0" applyNumberFormat="1" applyFont="1" applyBorder="1" applyAlignment="1">
      <alignment horizontal="right" vertical="center" readingOrder="1"/>
    </xf>
    <xf numFmtId="166" fontId="17" fillId="0" borderId="0" xfId="0" applyNumberFormat="1" applyFont="1" applyFill="1" applyBorder="1" applyAlignment="1"/>
    <xf numFmtId="166" fontId="11" fillId="0" borderId="1" xfId="1" applyNumberFormat="1" applyFont="1" applyFill="1" applyBorder="1" applyAlignment="1">
      <alignment horizontal="right" vertical="center" readingOrder="1"/>
    </xf>
    <xf numFmtId="165" fontId="22" fillId="6" borderId="1" xfId="0" applyNumberFormat="1" applyFont="1" applyFill="1" applyBorder="1" applyAlignment="1">
      <alignment horizontal="right" vertical="center" wrapText="1" readingOrder="1"/>
    </xf>
    <xf numFmtId="166" fontId="4" fillId="0" borderId="1" xfId="1" applyNumberFormat="1" applyFont="1" applyFill="1" applyBorder="1" applyAlignment="1">
      <alignment horizontal="right" vertical="center" readingOrder="1"/>
    </xf>
    <xf numFmtId="165" fontId="21" fillId="0" borderId="0" xfId="0" applyNumberFormat="1" applyFont="1" applyFill="1" applyBorder="1"/>
    <xf numFmtId="165" fontId="22" fillId="9" borderId="1" xfId="0" applyNumberFormat="1" applyFont="1" applyFill="1" applyBorder="1" applyAlignment="1">
      <alignment horizontal="right" vertical="center" wrapText="1" readingOrder="1"/>
    </xf>
    <xf numFmtId="166" fontId="3" fillId="0" borderId="2" xfId="0" applyNumberFormat="1" applyFont="1" applyFill="1" applyBorder="1" applyAlignment="1">
      <alignment horizontal="right" vertical="center" readingOrder="1"/>
    </xf>
    <xf numFmtId="165" fontId="22" fillId="10" borderId="1" xfId="0" applyNumberFormat="1" applyFont="1" applyFill="1" applyBorder="1" applyAlignment="1">
      <alignment horizontal="right" vertical="center" wrapText="1" readingOrder="1"/>
    </xf>
    <xf numFmtId="165" fontId="22" fillId="11" borderId="1" xfId="0" applyNumberFormat="1" applyFont="1" applyFill="1" applyBorder="1" applyAlignment="1">
      <alignment horizontal="right" vertical="center" wrapText="1" readingOrder="1"/>
    </xf>
    <xf numFmtId="165" fontId="22" fillId="12" borderId="1" xfId="0" applyNumberFormat="1" applyFont="1" applyFill="1" applyBorder="1" applyAlignment="1">
      <alignment horizontal="right" vertical="center" wrapText="1" readingOrder="1"/>
    </xf>
    <xf numFmtId="43" fontId="21" fillId="0" borderId="0" xfId="0" applyNumberFormat="1" applyFont="1" applyFill="1" applyBorder="1"/>
    <xf numFmtId="167" fontId="21" fillId="0" borderId="0" xfId="3" applyNumberFormat="1" applyFont="1" applyFill="1" applyBorder="1"/>
    <xf numFmtId="0" fontId="12" fillId="8" borderId="47" xfId="0" applyFont="1" applyFill="1" applyBorder="1" applyAlignment="1">
      <alignment horizontal="left" vertical="center" wrapText="1" readingOrder="1"/>
    </xf>
    <xf numFmtId="0" fontId="12" fillId="8" borderId="46" xfId="0" applyFont="1" applyFill="1" applyBorder="1" applyAlignment="1">
      <alignment horizontal="left" vertical="center" wrapText="1" readingOrder="1"/>
    </xf>
    <xf numFmtId="0" fontId="12" fillId="8" borderId="38" xfId="0" applyFont="1" applyFill="1" applyBorder="1" applyAlignment="1">
      <alignment horizontal="left" vertical="center" wrapText="1" readingOrder="1"/>
    </xf>
    <xf numFmtId="0" fontId="12" fillId="8" borderId="37" xfId="0" applyFont="1" applyFill="1" applyBorder="1" applyAlignment="1">
      <alignment horizontal="left" vertical="center" wrapText="1" readingOrder="1"/>
    </xf>
    <xf numFmtId="0" fontId="8" fillId="0" borderId="34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9" fillId="6" borderId="34" xfId="0" applyFont="1" applyFill="1" applyBorder="1" applyAlignment="1">
      <alignment horizontal="center" vertical="center" wrapText="1" readingOrder="1"/>
    </xf>
    <xf numFmtId="0" fontId="9" fillId="6" borderId="0" xfId="0" applyFont="1" applyFill="1" applyBorder="1" applyAlignment="1">
      <alignment horizontal="center" vertical="center" wrapText="1" readingOrder="1"/>
    </xf>
    <xf numFmtId="0" fontId="10" fillId="8" borderId="47" xfId="0" applyFont="1" applyFill="1" applyBorder="1" applyAlignment="1">
      <alignment horizontal="left" vertical="center" wrapText="1" readingOrder="1"/>
    </xf>
    <xf numFmtId="0" fontId="10" fillId="8" borderId="46" xfId="0" applyFont="1" applyFill="1" applyBorder="1" applyAlignment="1">
      <alignment horizontal="left" vertical="center" wrapText="1" readingOrder="1"/>
    </xf>
    <xf numFmtId="0" fontId="10" fillId="2" borderId="47" xfId="0" applyFont="1" applyFill="1" applyBorder="1" applyAlignment="1">
      <alignment horizontal="left" vertical="center" wrapText="1" readingOrder="1"/>
    </xf>
    <xf numFmtId="0" fontId="10" fillId="2" borderId="54" xfId="0" applyFont="1" applyFill="1" applyBorder="1" applyAlignment="1">
      <alignment horizontal="left" vertical="center" wrapText="1" readingOrder="1"/>
    </xf>
    <xf numFmtId="0" fontId="10" fillId="2" borderId="53" xfId="0" applyFont="1" applyFill="1" applyBorder="1" applyAlignment="1">
      <alignment horizontal="left" vertical="center" wrapText="1" readingOrder="1"/>
    </xf>
    <xf numFmtId="0" fontId="10" fillId="2" borderId="52" xfId="0" applyFont="1" applyFill="1" applyBorder="1" applyAlignment="1">
      <alignment horizontal="left" vertical="center" wrapText="1" readingOrder="1"/>
    </xf>
    <xf numFmtId="0" fontId="10" fillId="8" borderId="0" xfId="0" applyFont="1" applyFill="1" applyBorder="1" applyAlignment="1">
      <alignment horizontal="left" vertical="center" wrapText="1" readingOrder="1"/>
    </xf>
    <xf numFmtId="0" fontId="10" fillId="8" borderId="6" xfId="0" applyFont="1" applyFill="1" applyBorder="1" applyAlignment="1">
      <alignment horizontal="left" vertical="center" wrapText="1" readingOrder="1"/>
    </xf>
    <xf numFmtId="0" fontId="12" fillId="8" borderId="6" xfId="0" applyFont="1" applyFill="1" applyBorder="1" applyAlignment="1">
      <alignment horizontal="left" vertical="center" wrapText="1" readingOrder="1"/>
    </xf>
    <xf numFmtId="0" fontId="12" fillId="8" borderId="0" xfId="0" applyFont="1" applyFill="1" applyBorder="1" applyAlignment="1">
      <alignment horizontal="left" vertical="center" wrapText="1" readingOrder="1"/>
    </xf>
    <xf numFmtId="0" fontId="12" fillId="8" borderId="16" xfId="0" applyFont="1" applyFill="1" applyBorder="1" applyAlignment="1">
      <alignment horizontal="left" vertical="center" wrapText="1" readingOrder="1"/>
    </xf>
    <xf numFmtId="0" fontId="12" fillId="8" borderId="19" xfId="0" applyFont="1" applyFill="1" applyBorder="1" applyAlignment="1">
      <alignment horizontal="left" vertical="center" wrapText="1" readingOrder="1"/>
    </xf>
    <xf numFmtId="0" fontId="10" fillId="2" borderId="56" xfId="0" applyFont="1" applyFill="1" applyBorder="1" applyAlignment="1">
      <alignment horizontal="left" vertical="center" wrapText="1" readingOrder="1"/>
    </xf>
    <xf numFmtId="0" fontId="10" fillId="2" borderId="4" xfId="0" applyFont="1" applyFill="1" applyBorder="1" applyAlignment="1">
      <alignment horizontal="left" vertical="center" wrapText="1" readingOrder="1"/>
    </xf>
    <xf numFmtId="0" fontId="10" fillId="2" borderId="6" xfId="0" applyFont="1" applyFill="1" applyBorder="1" applyAlignment="1">
      <alignment horizontal="left" vertical="center" wrapText="1" readingOrder="1"/>
    </xf>
    <xf numFmtId="0" fontId="10" fillId="2" borderId="0" xfId="0" applyFont="1" applyFill="1" applyBorder="1" applyAlignment="1">
      <alignment horizontal="left" vertical="center" wrapText="1" readingOrder="1"/>
    </xf>
    <xf numFmtId="0" fontId="12" fillId="2" borderId="16" xfId="0" applyFont="1" applyFill="1" applyBorder="1" applyAlignment="1">
      <alignment horizontal="left" vertical="center" wrapText="1" readingOrder="1"/>
    </xf>
    <xf numFmtId="0" fontId="12" fillId="2" borderId="17" xfId="0" applyFont="1" applyFill="1" applyBorder="1" applyAlignment="1">
      <alignment horizontal="left" vertical="center" wrapText="1" readingOrder="1"/>
    </xf>
    <xf numFmtId="43" fontId="10" fillId="2" borderId="16" xfId="1" applyFont="1" applyFill="1" applyBorder="1" applyAlignment="1">
      <alignment horizontal="left" vertical="center" wrapText="1" readingOrder="1"/>
    </xf>
    <xf numFmtId="43" fontId="10" fillId="2" borderId="27" xfId="1" applyFont="1" applyFill="1" applyBorder="1" applyAlignment="1">
      <alignment horizontal="left" vertical="center" wrapText="1" readingOrder="1"/>
    </xf>
    <xf numFmtId="43" fontId="10" fillId="2" borderId="22" xfId="1" applyFont="1" applyFill="1" applyBorder="1" applyAlignment="1">
      <alignment horizontal="left" vertical="center" wrapText="1" readingOrder="1"/>
    </xf>
    <xf numFmtId="43" fontId="10" fillId="2" borderId="23" xfId="1" applyFont="1" applyFill="1" applyBorder="1" applyAlignment="1">
      <alignment horizontal="left" vertical="center" wrapText="1" readingOrder="1"/>
    </xf>
    <xf numFmtId="0" fontId="10" fillId="2" borderId="16" xfId="0" applyFont="1" applyFill="1" applyBorder="1" applyAlignment="1">
      <alignment horizontal="left" vertical="center" wrapText="1" readingOrder="1"/>
    </xf>
    <xf numFmtId="0" fontId="10" fillId="2" borderId="17" xfId="0" applyFont="1" applyFill="1" applyBorder="1" applyAlignment="1">
      <alignment horizontal="left" vertical="center" wrapText="1" readingOrder="1"/>
    </xf>
    <xf numFmtId="165" fontId="24" fillId="12" borderId="1" xfId="0" applyNumberFormat="1" applyFont="1" applyFill="1" applyBorder="1" applyAlignment="1">
      <alignment horizontal="right" vertical="center" wrapText="1" readingOrder="1"/>
    </xf>
    <xf numFmtId="164" fontId="4" fillId="0" borderId="3" xfId="2" applyNumberFormat="1" applyFont="1" applyFill="1" applyBorder="1" applyAlignment="1">
      <alignment vertical="center" readingOrder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romeroa\Downloads\REP_EPG034_EjecucionPresupuestalAgregada%20-%202023-10-04T111847.78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jul"/>
      <sheetName val="ago"/>
    </sheetNames>
    <sheetDataSet>
      <sheetData sheetId="0">
        <row r="8">
          <cell r="Q8">
            <v>1551645000</v>
          </cell>
        </row>
        <row r="10">
          <cell r="Q10">
            <v>10000000000</v>
          </cell>
          <cell r="S10">
            <v>2596260584</v>
          </cell>
        </row>
        <row r="20">
          <cell r="Q20">
            <v>63023489000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showGridLines="0" zoomScale="118" zoomScaleNormal="118" workbookViewId="0">
      <pane xSplit="1" ySplit="4" topLeftCell="C80" activePane="bottomRight" state="frozen"/>
      <selection activeCell="B23" sqref="B23"/>
      <selection pane="topRight" activeCell="B23" sqref="B23"/>
      <selection pane="bottomLeft" activeCell="B23" sqref="B23"/>
      <selection pane="bottomRight" sqref="A1:XFD1048576"/>
    </sheetView>
  </sheetViews>
  <sheetFormatPr baseColWidth="10" defaultColWidth="10.85546875" defaultRowHeight="11.25" x14ac:dyDescent="0.2"/>
  <cols>
    <col min="1" max="1" width="19.140625" style="1" bestFit="1" customWidth="1"/>
    <col min="2" max="2" width="37.5703125" style="264" customWidth="1"/>
    <col min="3" max="3" width="17" style="86" bestFit="1" customWidth="1"/>
    <col min="4" max="4" width="11.140625" style="87" customWidth="1"/>
    <col min="5" max="5" width="8.5703125" style="87" bestFit="1" customWidth="1"/>
    <col min="6" max="10" width="17" style="86" bestFit="1" customWidth="1"/>
    <col min="11" max="13" width="15.85546875" style="86" bestFit="1" customWidth="1"/>
    <col min="14" max="14" width="8.5703125" style="85" bestFit="1" customWidth="1"/>
    <col min="15" max="15" width="6.28515625" style="84" customWidth="1"/>
    <col min="16" max="16384" width="10.85546875" style="1"/>
  </cols>
  <sheetData>
    <row r="1" spans="1:15" s="155" customFormat="1" ht="19.5" customHeight="1" x14ac:dyDescent="0.25">
      <c r="A1" s="323" t="s">
        <v>176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</row>
    <row r="2" spans="1:15" s="155" customFormat="1" ht="19.5" customHeight="1" x14ac:dyDescent="0.25">
      <c r="A2" s="323" t="s">
        <v>177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</row>
    <row r="3" spans="1:15" s="155" customFormat="1" ht="19.5" customHeight="1" thickBot="1" x14ac:dyDescent="0.3">
      <c r="A3" s="325" t="s">
        <v>183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</row>
    <row r="4" spans="1:15" s="150" customFormat="1" ht="33.6" customHeight="1" thickTop="1" thickBot="1" x14ac:dyDescent="0.3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2">
      <c r="A5" s="329" t="s">
        <v>143</v>
      </c>
      <c r="B5" s="330"/>
      <c r="C5" s="149">
        <f t="shared" ref="C5:M5" si="0">+C6+C35+C62+C67</f>
        <v>42023489000</v>
      </c>
      <c r="D5" s="149">
        <f t="shared" si="0"/>
        <v>800</v>
      </c>
      <c r="E5" s="149">
        <f t="shared" si="0"/>
        <v>800</v>
      </c>
      <c r="F5" s="149">
        <f t="shared" si="0"/>
        <v>42023489000</v>
      </c>
      <c r="G5" s="149">
        <f t="shared" si="0"/>
        <v>11551645000</v>
      </c>
      <c r="H5" s="149">
        <f t="shared" si="0"/>
        <v>26665952284.669998</v>
      </c>
      <c r="I5" s="149">
        <f t="shared" si="0"/>
        <v>3805891715.3299999</v>
      </c>
      <c r="J5" s="149">
        <f t="shared" si="0"/>
        <v>8369924899.1200008</v>
      </c>
      <c r="K5" s="149">
        <f t="shared" si="0"/>
        <v>1540728475.1399999</v>
      </c>
      <c r="L5" s="149">
        <f t="shared" si="0"/>
        <v>1540728475.1399999</v>
      </c>
      <c r="M5" s="149">
        <f t="shared" si="0"/>
        <v>1529693023.54</v>
      </c>
      <c r="N5" s="148">
        <f t="shared" ref="N5:N36" si="1">+J5/F5</f>
        <v>0.19917253655735251</v>
      </c>
      <c r="O5" s="147">
        <f t="shared" ref="O5:O36" si="2">+K5/F5</f>
        <v>3.6663506810203216E-2</v>
      </c>
    </row>
    <row r="6" spans="1:15" s="143" customFormat="1" ht="12" x14ac:dyDescent="0.2">
      <c r="A6" s="331" t="s">
        <v>144</v>
      </c>
      <c r="B6" s="332"/>
      <c r="C6" s="146">
        <f t="shared" ref="C6:M6" si="3">+C7</f>
        <v>19806287000</v>
      </c>
      <c r="D6" s="146">
        <f t="shared" si="3"/>
        <v>0</v>
      </c>
      <c r="E6" s="146">
        <f t="shared" si="3"/>
        <v>0</v>
      </c>
      <c r="F6" s="146">
        <f t="shared" si="3"/>
        <v>19806287000</v>
      </c>
      <c r="G6" s="146">
        <f t="shared" si="3"/>
        <v>1551645000</v>
      </c>
      <c r="H6" s="146">
        <f t="shared" si="3"/>
        <v>18254642000</v>
      </c>
      <c r="I6" s="146">
        <f t="shared" si="3"/>
        <v>0</v>
      </c>
      <c r="J6" s="146">
        <f t="shared" si="3"/>
        <v>1193518719</v>
      </c>
      <c r="K6" s="146">
        <f t="shared" si="3"/>
        <v>1193518719</v>
      </c>
      <c r="L6" s="146">
        <f t="shared" si="3"/>
        <v>1193518719</v>
      </c>
      <c r="M6" s="146">
        <f t="shared" si="3"/>
        <v>1193518719</v>
      </c>
      <c r="N6" s="145">
        <f t="shared" si="1"/>
        <v>6.0259589240527517E-2</v>
      </c>
      <c r="O6" s="144">
        <f t="shared" si="2"/>
        <v>6.0259589240527517E-2</v>
      </c>
    </row>
    <row r="7" spans="1:15" s="142" customFormat="1" ht="10.5" customHeight="1" x14ac:dyDescent="0.2">
      <c r="A7" s="130" t="s">
        <v>148</v>
      </c>
      <c r="B7" s="11" t="s">
        <v>149</v>
      </c>
      <c r="C7" s="141">
        <f t="shared" ref="C7:M7" si="4">+C8+C18+C28+C34</f>
        <v>19806287000</v>
      </c>
      <c r="D7" s="141">
        <f t="shared" si="4"/>
        <v>0</v>
      </c>
      <c r="E7" s="141">
        <f t="shared" si="4"/>
        <v>0</v>
      </c>
      <c r="F7" s="141">
        <f t="shared" si="4"/>
        <v>19806287000</v>
      </c>
      <c r="G7" s="141">
        <f t="shared" si="4"/>
        <v>1551645000</v>
      </c>
      <c r="H7" s="141">
        <f t="shared" si="4"/>
        <v>18254642000</v>
      </c>
      <c r="I7" s="141">
        <f t="shared" si="4"/>
        <v>0</v>
      </c>
      <c r="J7" s="141">
        <f t="shared" si="4"/>
        <v>1193518719</v>
      </c>
      <c r="K7" s="141">
        <f t="shared" si="4"/>
        <v>1193518719</v>
      </c>
      <c r="L7" s="141">
        <f t="shared" si="4"/>
        <v>1193518719</v>
      </c>
      <c r="M7" s="141">
        <f t="shared" si="4"/>
        <v>1193518719</v>
      </c>
      <c r="N7" s="140">
        <f t="shared" si="1"/>
        <v>6.0259589240527517E-2</v>
      </c>
      <c r="O7" s="139">
        <f t="shared" si="2"/>
        <v>6.0259589240527517E-2</v>
      </c>
    </row>
    <row r="8" spans="1:15" s="142" customFormat="1" ht="10.5" customHeight="1" x14ac:dyDescent="0.2">
      <c r="A8" s="130" t="s">
        <v>150</v>
      </c>
      <c r="B8" s="11" t="s">
        <v>151</v>
      </c>
      <c r="C8" s="141">
        <f t="shared" ref="C8:M8" si="5">+C9</f>
        <v>13164350000</v>
      </c>
      <c r="D8" s="141">
        <f t="shared" si="5"/>
        <v>0</v>
      </c>
      <c r="E8" s="141">
        <f t="shared" si="5"/>
        <v>0</v>
      </c>
      <c r="F8" s="141">
        <f t="shared" si="5"/>
        <v>13164350000</v>
      </c>
      <c r="G8" s="141">
        <f t="shared" si="5"/>
        <v>0</v>
      </c>
      <c r="H8" s="141">
        <f t="shared" si="5"/>
        <v>13164350000</v>
      </c>
      <c r="I8" s="141">
        <f t="shared" si="5"/>
        <v>0</v>
      </c>
      <c r="J8" s="141">
        <f t="shared" si="5"/>
        <v>789074516</v>
      </c>
      <c r="K8" s="141">
        <f t="shared" si="5"/>
        <v>789074516</v>
      </c>
      <c r="L8" s="141">
        <f t="shared" si="5"/>
        <v>789074516</v>
      </c>
      <c r="M8" s="141">
        <f t="shared" si="5"/>
        <v>789074516</v>
      </c>
      <c r="N8" s="140">
        <f t="shared" si="1"/>
        <v>5.9940256526148275E-2</v>
      </c>
      <c r="O8" s="139">
        <f t="shared" si="2"/>
        <v>5.9940256526148275E-2</v>
      </c>
    </row>
    <row r="9" spans="1:15" s="142" customFormat="1" ht="10.5" customHeight="1" x14ac:dyDescent="0.2">
      <c r="A9" s="130" t="s">
        <v>152</v>
      </c>
      <c r="B9" s="11" t="s">
        <v>153</v>
      </c>
      <c r="C9" s="141">
        <f t="shared" ref="C9:M9" si="6">SUM(C10:C17)</f>
        <v>13164350000</v>
      </c>
      <c r="D9" s="141">
        <f t="shared" si="6"/>
        <v>0</v>
      </c>
      <c r="E9" s="141">
        <f t="shared" si="6"/>
        <v>0</v>
      </c>
      <c r="F9" s="141">
        <f t="shared" si="6"/>
        <v>13164350000</v>
      </c>
      <c r="G9" s="141">
        <f t="shared" si="6"/>
        <v>0</v>
      </c>
      <c r="H9" s="141">
        <f t="shared" si="6"/>
        <v>13164350000</v>
      </c>
      <c r="I9" s="141">
        <f t="shared" si="6"/>
        <v>0</v>
      </c>
      <c r="J9" s="141">
        <f t="shared" si="6"/>
        <v>789074516</v>
      </c>
      <c r="K9" s="141">
        <f t="shared" si="6"/>
        <v>789074516</v>
      </c>
      <c r="L9" s="141">
        <f t="shared" si="6"/>
        <v>789074516</v>
      </c>
      <c r="M9" s="141">
        <f t="shared" si="6"/>
        <v>789074516</v>
      </c>
      <c r="N9" s="140">
        <f t="shared" si="1"/>
        <v>5.9940256526148275E-2</v>
      </c>
      <c r="O9" s="139">
        <f t="shared" si="2"/>
        <v>5.9940256526148275E-2</v>
      </c>
    </row>
    <row r="10" spans="1:15" x14ac:dyDescent="0.2">
      <c r="A10" s="291" t="s">
        <v>15</v>
      </c>
      <c r="B10" s="272" t="s">
        <v>16</v>
      </c>
      <c r="C10" s="102">
        <v>9307850000</v>
      </c>
      <c r="D10" s="103">
        <v>0</v>
      </c>
      <c r="E10" s="103">
        <v>0</v>
      </c>
      <c r="F10" s="102">
        <v>9307850000</v>
      </c>
      <c r="G10" s="102">
        <v>0</v>
      </c>
      <c r="H10" s="102">
        <v>9307850000</v>
      </c>
      <c r="I10" s="102">
        <v>0</v>
      </c>
      <c r="J10" s="102">
        <v>635165432</v>
      </c>
      <c r="K10" s="102">
        <v>635165432</v>
      </c>
      <c r="L10" s="102">
        <v>635165432</v>
      </c>
      <c r="M10" s="102">
        <v>635165432</v>
      </c>
      <c r="N10" s="97">
        <f t="shared" si="1"/>
        <v>6.8239758053685873E-2</v>
      </c>
      <c r="O10" s="96">
        <f t="shared" si="2"/>
        <v>6.8239758053685873E-2</v>
      </c>
    </row>
    <row r="11" spans="1:15" x14ac:dyDescent="0.2">
      <c r="A11" s="292" t="s">
        <v>17</v>
      </c>
      <c r="B11" s="273" t="s">
        <v>18</v>
      </c>
      <c r="C11" s="98">
        <v>550000000</v>
      </c>
      <c r="D11" s="99">
        <v>0</v>
      </c>
      <c r="E11" s="99">
        <v>0</v>
      </c>
      <c r="F11" s="98">
        <v>550000000</v>
      </c>
      <c r="G11" s="98">
        <v>0</v>
      </c>
      <c r="H11" s="98">
        <v>550000000</v>
      </c>
      <c r="I11" s="98">
        <v>0</v>
      </c>
      <c r="J11" s="98">
        <v>64155551</v>
      </c>
      <c r="K11" s="98">
        <v>64155551</v>
      </c>
      <c r="L11" s="98">
        <v>64155551</v>
      </c>
      <c r="M11" s="98">
        <v>64155551</v>
      </c>
      <c r="N11" s="97">
        <f t="shared" si="1"/>
        <v>0.11664645636363637</v>
      </c>
      <c r="O11" s="96">
        <f t="shared" si="2"/>
        <v>0.11664645636363637</v>
      </c>
    </row>
    <row r="12" spans="1:15" x14ac:dyDescent="0.2">
      <c r="A12" s="292" t="s">
        <v>19</v>
      </c>
      <c r="B12" s="273" t="s">
        <v>20</v>
      </c>
      <c r="C12" s="98">
        <v>16500000</v>
      </c>
      <c r="D12" s="99">
        <v>0</v>
      </c>
      <c r="E12" s="99">
        <v>0</v>
      </c>
      <c r="F12" s="98">
        <v>16500000</v>
      </c>
      <c r="G12" s="98">
        <v>0</v>
      </c>
      <c r="H12" s="98">
        <v>16500000</v>
      </c>
      <c r="I12" s="98">
        <v>0</v>
      </c>
      <c r="J12" s="98">
        <v>1079111</v>
      </c>
      <c r="K12" s="98">
        <v>1079111</v>
      </c>
      <c r="L12" s="98">
        <v>1079111</v>
      </c>
      <c r="M12" s="98">
        <v>1079111</v>
      </c>
      <c r="N12" s="97">
        <f t="shared" si="1"/>
        <v>6.5400666666666663E-2</v>
      </c>
      <c r="O12" s="96">
        <f t="shared" si="2"/>
        <v>6.5400666666666663E-2</v>
      </c>
    </row>
    <row r="13" spans="1:15" x14ac:dyDescent="0.2">
      <c r="A13" s="292" t="s">
        <v>21</v>
      </c>
      <c r="B13" s="273" t="s">
        <v>22</v>
      </c>
      <c r="C13" s="98">
        <v>900000000</v>
      </c>
      <c r="D13" s="99">
        <v>0</v>
      </c>
      <c r="E13" s="99">
        <v>0</v>
      </c>
      <c r="F13" s="98">
        <v>900000000</v>
      </c>
      <c r="G13" s="98">
        <v>0</v>
      </c>
      <c r="H13" s="98">
        <v>900000000</v>
      </c>
      <c r="I13" s="98">
        <v>0</v>
      </c>
      <c r="J13" s="98">
        <v>1659772</v>
      </c>
      <c r="K13" s="98">
        <v>1659772</v>
      </c>
      <c r="L13" s="98">
        <v>1659772</v>
      </c>
      <c r="M13" s="98">
        <v>1659772</v>
      </c>
      <c r="N13" s="97">
        <f t="shared" si="1"/>
        <v>1.8441911111111112E-3</v>
      </c>
      <c r="O13" s="96">
        <f t="shared" si="2"/>
        <v>1.8441911111111112E-3</v>
      </c>
    </row>
    <row r="14" spans="1:15" x14ac:dyDescent="0.2">
      <c r="A14" s="292" t="s">
        <v>23</v>
      </c>
      <c r="B14" s="273" t="s">
        <v>24</v>
      </c>
      <c r="C14" s="98">
        <v>450000000</v>
      </c>
      <c r="D14" s="99">
        <v>0</v>
      </c>
      <c r="E14" s="99">
        <v>0</v>
      </c>
      <c r="F14" s="98">
        <v>450000000</v>
      </c>
      <c r="G14" s="98">
        <v>0</v>
      </c>
      <c r="H14" s="98">
        <v>450000000</v>
      </c>
      <c r="I14" s="98">
        <v>0</v>
      </c>
      <c r="J14" s="98">
        <v>68264183</v>
      </c>
      <c r="K14" s="98">
        <v>68264183</v>
      </c>
      <c r="L14" s="98">
        <v>68264183</v>
      </c>
      <c r="M14" s="98">
        <v>68264183</v>
      </c>
      <c r="N14" s="97">
        <f t="shared" si="1"/>
        <v>0.15169818444444444</v>
      </c>
      <c r="O14" s="96">
        <f t="shared" si="2"/>
        <v>0.15169818444444444</v>
      </c>
    </row>
    <row r="15" spans="1:15" x14ac:dyDescent="0.2">
      <c r="A15" s="292" t="s">
        <v>25</v>
      </c>
      <c r="B15" s="273" t="s">
        <v>26</v>
      </c>
      <c r="C15" s="98">
        <v>90000000</v>
      </c>
      <c r="D15" s="99">
        <v>0</v>
      </c>
      <c r="E15" s="99">
        <v>0</v>
      </c>
      <c r="F15" s="98">
        <v>90000000</v>
      </c>
      <c r="G15" s="98">
        <v>0</v>
      </c>
      <c r="H15" s="98">
        <v>90000000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7">
        <f t="shared" si="1"/>
        <v>0</v>
      </c>
      <c r="O15" s="96">
        <f t="shared" si="2"/>
        <v>0</v>
      </c>
    </row>
    <row r="16" spans="1:15" x14ac:dyDescent="0.2">
      <c r="A16" s="292" t="s">
        <v>27</v>
      </c>
      <c r="B16" s="273" t="s">
        <v>28</v>
      </c>
      <c r="C16" s="98">
        <v>1250000000</v>
      </c>
      <c r="D16" s="99">
        <v>0</v>
      </c>
      <c r="E16" s="99">
        <v>0</v>
      </c>
      <c r="F16" s="98">
        <v>1250000000</v>
      </c>
      <c r="G16" s="98">
        <v>0</v>
      </c>
      <c r="H16" s="98">
        <v>1250000000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7">
        <f t="shared" si="1"/>
        <v>0</v>
      </c>
      <c r="O16" s="96">
        <f t="shared" si="2"/>
        <v>0</v>
      </c>
    </row>
    <row r="17" spans="1:15" x14ac:dyDescent="0.2">
      <c r="A17" s="292" t="s">
        <v>29</v>
      </c>
      <c r="B17" s="273" t="s">
        <v>30</v>
      </c>
      <c r="C17" s="98">
        <v>600000000</v>
      </c>
      <c r="D17" s="99">
        <v>0</v>
      </c>
      <c r="E17" s="99">
        <v>0</v>
      </c>
      <c r="F17" s="98">
        <v>600000000</v>
      </c>
      <c r="G17" s="98">
        <v>0</v>
      </c>
      <c r="H17" s="98">
        <v>600000000</v>
      </c>
      <c r="I17" s="98">
        <v>0</v>
      </c>
      <c r="J17" s="98">
        <v>18750467</v>
      </c>
      <c r="K17" s="98">
        <v>18750467</v>
      </c>
      <c r="L17" s="98">
        <v>18750467</v>
      </c>
      <c r="M17" s="98">
        <v>18750467</v>
      </c>
      <c r="N17" s="97">
        <f t="shared" si="1"/>
        <v>3.1250778333333333E-2</v>
      </c>
      <c r="O17" s="96">
        <f t="shared" si="2"/>
        <v>3.1250778333333333E-2</v>
      </c>
    </row>
    <row r="18" spans="1:15" s="128" customFormat="1" x14ac:dyDescent="0.2">
      <c r="A18" s="130" t="s">
        <v>154</v>
      </c>
      <c r="B18" s="11" t="s">
        <v>155</v>
      </c>
      <c r="C18" s="141">
        <f t="shared" ref="C18:M18" si="7">SUM(C19:C27)</f>
        <v>4647924000</v>
      </c>
      <c r="D18" s="141">
        <f t="shared" si="7"/>
        <v>0</v>
      </c>
      <c r="E18" s="141">
        <f t="shared" si="7"/>
        <v>0</v>
      </c>
      <c r="F18" s="141">
        <f t="shared" si="7"/>
        <v>4647924000</v>
      </c>
      <c r="G18" s="141">
        <f t="shared" si="7"/>
        <v>0</v>
      </c>
      <c r="H18" s="141">
        <f t="shared" si="7"/>
        <v>4647924000</v>
      </c>
      <c r="I18" s="141">
        <f t="shared" si="7"/>
        <v>0</v>
      </c>
      <c r="J18" s="141">
        <f t="shared" si="7"/>
        <v>346059847</v>
      </c>
      <c r="K18" s="141">
        <f t="shared" si="7"/>
        <v>346059847</v>
      </c>
      <c r="L18" s="141">
        <f t="shared" si="7"/>
        <v>346059847</v>
      </c>
      <c r="M18" s="141">
        <f t="shared" si="7"/>
        <v>346059847</v>
      </c>
      <c r="N18" s="140">
        <f t="shared" si="1"/>
        <v>7.4454712899780631E-2</v>
      </c>
      <c r="O18" s="139">
        <f t="shared" si="2"/>
        <v>7.4454712899780631E-2</v>
      </c>
    </row>
    <row r="19" spans="1:15" x14ac:dyDescent="0.2">
      <c r="A19" s="292" t="s">
        <v>31</v>
      </c>
      <c r="B19" s="273" t="s">
        <v>32</v>
      </c>
      <c r="C19" s="98">
        <v>1520000000</v>
      </c>
      <c r="D19" s="99">
        <v>0</v>
      </c>
      <c r="E19" s="99">
        <v>0</v>
      </c>
      <c r="F19" s="98">
        <v>1520000000</v>
      </c>
      <c r="G19" s="98">
        <v>0</v>
      </c>
      <c r="H19" s="98">
        <v>1520000000</v>
      </c>
      <c r="I19" s="98">
        <v>0</v>
      </c>
      <c r="J19" s="98">
        <v>111110788</v>
      </c>
      <c r="K19" s="98">
        <v>111110788</v>
      </c>
      <c r="L19" s="98">
        <v>111110788</v>
      </c>
      <c r="M19" s="98">
        <v>111110788</v>
      </c>
      <c r="N19" s="97">
        <f t="shared" si="1"/>
        <v>7.3099202631578944E-2</v>
      </c>
      <c r="O19" s="96">
        <f t="shared" si="2"/>
        <v>7.3099202631578944E-2</v>
      </c>
    </row>
    <row r="20" spans="1:15" x14ac:dyDescent="0.2">
      <c r="A20" s="292" t="s">
        <v>33</v>
      </c>
      <c r="B20" s="273" t="s">
        <v>34</v>
      </c>
      <c r="C20" s="98">
        <v>997924000</v>
      </c>
      <c r="D20" s="99">
        <v>0</v>
      </c>
      <c r="E20" s="99">
        <v>0</v>
      </c>
      <c r="F20" s="98">
        <v>997924000</v>
      </c>
      <c r="G20" s="98">
        <v>0</v>
      </c>
      <c r="H20" s="98">
        <v>997924000</v>
      </c>
      <c r="I20" s="98">
        <v>0</v>
      </c>
      <c r="J20" s="98">
        <v>80253636</v>
      </c>
      <c r="K20" s="98">
        <v>80253636</v>
      </c>
      <c r="L20" s="98">
        <v>80253636</v>
      </c>
      <c r="M20" s="98">
        <v>80253636</v>
      </c>
      <c r="N20" s="97">
        <f t="shared" si="1"/>
        <v>8.0420589143060994E-2</v>
      </c>
      <c r="O20" s="96">
        <f t="shared" si="2"/>
        <v>8.0420589143060994E-2</v>
      </c>
    </row>
    <row r="21" spans="1:15" x14ac:dyDescent="0.2">
      <c r="A21" s="292" t="s">
        <v>35</v>
      </c>
      <c r="B21" s="273" t="s">
        <v>36</v>
      </c>
      <c r="C21" s="98">
        <v>1000000000</v>
      </c>
      <c r="D21" s="99">
        <v>0</v>
      </c>
      <c r="E21" s="99">
        <v>0</v>
      </c>
      <c r="F21" s="98">
        <v>1000000000</v>
      </c>
      <c r="G21" s="98">
        <v>0</v>
      </c>
      <c r="H21" s="98">
        <v>1000000000</v>
      </c>
      <c r="I21" s="98">
        <v>0</v>
      </c>
      <c r="J21" s="98">
        <v>79380823</v>
      </c>
      <c r="K21" s="98">
        <v>79380823</v>
      </c>
      <c r="L21" s="98">
        <v>79380823</v>
      </c>
      <c r="M21" s="98">
        <v>79380823</v>
      </c>
      <c r="N21" s="97">
        <f t="shared" si="1"/>
        <v>7.9380823000000003E-2</v>
      </c>
      <c r="O21" s="96">
        <f t="shared" si="2"/>
        <v>7.9380823000000003E-2</v>
      </c>
    </row>
    <row r="22" spans="1:15" x14ac:dyDescent="0.2">
      <c r="A22" s="292" t="s">
        <v>37</v>
      </c>
      <c r="B22" s="273" t="s">
        <v>38</v>
      </c>
      <c r="C22" s="98">
        <v>450000000</v>
      </c>
      <c r="D22" s="99">
        <v>0</v>
      </c>
      <c r="E22" s="99">
        <v>0</v>
      </c>
      <c r="F22" s="98">
        <v>450000000</v>
      </c>
      <c r="G22" s="98">
        <v>0</v>
      </c>
      <c r="H22" s="98">
        <v>450000000</v>
      </c>
      <c r="I22" s="98">
        <v>0</v>
      </c>
      <c r="J22" s="98">
        <v>31469000</v>
      </c>
      <c r="K22" s="98">
        <v>31469000</v>
      </c>
      <c r="L22" s="98">
        <v>31469000</v>
      </c>
      <c r="M22" s="98">
        <v>31469000</v>
      </c>
      <c r="N22" s="97">
        <f t="shared" si="1"/>
        <v>6.9931111111111111E-2</v>
      </c>
      <c r="O22" s="96">
        <f t="shared" si="2"/>
        <v>6.9931111111111111E-2</v>
      </c>
    </row>
    <row r="23" spans="1:15" x14ac:dyDescent="0.2">
      <c r="A23" s="292" t="s">
        <v>39</v>
      </c>
      <c r="B23" s="273" t="s">
        <v>40</v>
      </c>
      <c r="C23" s="98">
        <v>70000000</v>
      </c>
      <c r="D23" s="99">
        <v>0</v>
      </c>
      <c r="E23" s="99">
        <v>0</v>
      </c>
      <c r="F23" s="98">
        <v>70000000</v>
      </c>
      <c r="G23" s="98">
        <v>0</v>
      </c>
      <c r="H23" s="98">
        <v>70000000</v>
      </c>
      <c r="I23" s="98">
        <v>0</v>
      </c>
      <c r="J23" s="98">
        <v>4488900</v>
      </c>
      <c r="K23" s="98">
        <v>4488900</v>
      </c>
      <c r="L23" s="98">
        <v>4488900</v>
      </c>
      <c r="M23" s="98">
        <v>4488900</v>
      </c>
      <c r="N23" s="97">
        <f t="shared" si="1"/>
        <v>6.4127142857142855E-2</v>
      </c>
      <c r="O23" s="96">
        <f t="shared" si="2"/>
        <v>6.4127142857142855E-2</v>
      </c>
    </row>
    <row r="24" spans="1:15" x14ac:dyDescent="0.2">
      <c r="A24" s="292" t="s">
        <v>41</v>
      </c>
      <c r="B24" s="273" t="s">
        <v>42</v>
      </c>
      <c r="C24" s="98">
        <v>350000000</v>
      </c>
      <c r="D24" s="99">
        <v>0</v>
      </c>
      <c r="E24" s="99">
        <v>0</v>
      </c>
      <c r="F24" s="98">
        <v>350000000</v>
      </c>
      <c r="G24" s="98">
        <v>0</v>
      </c>
      <c r="H24" s="98">
        <v>350000000</v>
      </c>
      <c r="I24" s="98">
        <v>0</v>
      </c>
      <c r="J24" s="98">
        <v>23603000</v>
      </c>
      <c r="K24" s="98">
        <v>23603000</v>
      </c>
      <c r="L24" s="98">
        <v>23603000</v>
      </c>
      <c r="M24" s="98">
        <v>23603000</v>
      </c>
      <c r="N24" s="97">
        <f t="shared" si="1"/>
        <v>6.7437142857142862E-2</v>
      </c>
      <c r="O24" s="96">
        <f t="shared" si="2"/>
        <v>6.7437142857142862E-2</v>
      </c>
    </row>
    <row r="25" spans="1:15" x14ac:dyDescent="0.2">
      <c r="A25" s="292" t="s">
        <v>43</v>
      </c>
      <c r="B25" s="273" t="s">
        <v>44</v>
      </c>
      <c r="C25" s="98">
        <v>70000000</v>
      </c>
      <c r="D25" s="99">
        <v>0</v>
      </c>
      <c r="E25" s="99">
        <v>0</v>
      </c>
      <c r="F25" s="98">
        <v>70000000</v>
      </c>
      <c r="G25" s="98">
        <v>0</v>
      </c>
      <c r="H25" s="98">
        <v>70000000</v>
      </c>
      <c r="I25" s="98">
        <v>0</v>
      </c>
      <c r="J25" s="98">
        <v>3940300</v>
      </c>
      <c r="K25" s="98">
        <v>3940300</v>
      </c>
      <c r="L25" s="98">
        <v>3940300</v>
      </c>
      <c r="M25" s="98">
        <v>3940300</v>
      </c>
      <c r="N25" s="97">
        <f t="shared" si="1"/>
        <v>5.629E-2</v>
      </c>
      <c r="O25" s="96">
        <f t="shared" si="2"/>
        <v>5.629E-2</v>
      </c>
    </row>
    <row r="26" spans="1:15" x14ac:dyDescent="0.2">
      <c r="A26" s="292" t="s">
        <v>45</v>
      </c>
      <c r="B26" s="273" t="s">
        <v>46</v>
      </c>
      <c r="C26" s="98">
        <v>70000000</v>
      </c>
      <c r="D26" s="99">
        <v>0</v>
      </c>
      <c r="E26" s="99">
        <v>0</v>
      </c>
      <c r="F26" s="98">
        <v>70000000</v>
      </c>
      <c r="G26" s="98">
        <v>0</v>
      </c>
      <c r="H26" s="98">
        <v>70000000</v>
      </c>
      <c r="I26" s="98">
        <v>0</v>
      </c>
      <c r="J26" s="98">
        <v>3940300</v>
      </c>
      <c r="K26" s="98">
        <v>3940300</v>
      </c>
      <c r="L26" s="98">
        <v>3940300</v>
      </c>
      <c r="M26" s="98">
        <v>3940300</v>
      </c>
      <c r="N26" s="97">
        <f t="shared" si="1"/>
        <v>5.629E-2</v>
      </c>
      <c r="O26" s="96">
        <f t="shared" si="2"/>
        <v>5.629E-2</v>
      </c>
    </row>
    <row r="27" spans="1:15" ht="22.5" x14ac:dyDescent="0.2">
      <c r="A27" s="292" t="s">
        <v>47</v>
      </c>
      <c r="B27" s="273" t="s">
        <v>48</v>
      </c>
      <c r="C27" s="98">
        <v>120000000</v>
      </c>
      <c r="D27" s="99">
        <v>0</v>
      </c>
      <c r="E27" s="99">
        <v>0</v>
      </c>
      <c r="F27" s="98">
        <v>120000000</v>
      </c>
      <c r="G27" s="98">
        <v>0</v>
      </c>
      <c r="H27" s="98">
        <v>120000000</v>
      </c>
      <c r="I27" s="98">
        <v>0</v>
      </c>
      <c r="J27" s="98">
        <v>7873100</v>
      </c>
      <c r="K27" s="98">
        <v>7873100</v>
      </c>
      <c r="L27" s="98">
        <v>7873100</v>
      </c>
      <c r="M27" s="98">
        <v>7873100</v>
      </c>
      <c r="N27" s="97">
        <f t="shared" si="1"/>
        <v>6.5609166666666663E-2</v>
      </c>
      <c r="O27" s="96">
        <f t="shared" si="2"/>
        <v>6.5609166666666663E-2</v>
      </c>
    </row>
    <row r="28" spans="1:15" s="128" customFormat="1" ht="22.5" x14ac:dyDescent="0.2">
      <c r="A28" s="130" t="s">
        <v>156</v>
      </c>
      <c r="B28" s="11" t="s">
        <v>157</v>
      </c>
      <c r="C28" s="141">
        <f t="shared" ref="C28:M28" si="8">SUM(C29:C33)</f>
        <v>442368000</v>
      </c>
      <c r="D28" s="141">
        <f t="shared" si="8"/>
        <v>0</v>
      </c>
      <c r="E28" s="141">
        <f t="shared" si="8"/>
        <v>0</v>
      </c>
      <c r="F28" s="141">
        <f t="shared" si="8"/>
        <v>442368000</v>
      </c>
      <c r="G28" s="141">
        <f t="shared" si="8"/>
        <v>0</v>
      </c>
      <c r="H28" s="141">
        <f t="shared" si="8"/>
        <v>442368000</v>
      </c>
      <c r="I28" s="141">
        <f t="shared" si="8"/>
        <v>0</v>
      </c>
      <c r="J28" s="141">
        <f t="shared" si="8"/>
        <v>58384356</v>
      </c>
      <c r="K28" s="141">
        <f t="shared" si="8"/>
        <v>58384356</v>
      </c>
      <c r="L28" s="141">
        <f t="shared" si="8"/>
        <v>58384356</v>
      </c>
      <c r="M28" s="141">
        <f t="shared" si="8"/>
        <v>58384356</v>
      </c>
      <c r="N28" s="140">
        <f t="shared" si="1"/>
        <v>0.13198141818576389</v>
      </c>
      <c r="O28" s="139">
        <f t="shared" si="2"/>
        <v>0.13198141818576389</v>
      </c>
    </row>
    <row r="29" spans="1:15" x14ac:dyDescent="0.2">
      <c r="A29" s="292" t="s">
        <v>49</v>
      </c>
      <c r="B29" s="273" t="s">
        <v>50</v>
      </c>
      <c r="C29" s="98">
        <v>142368000</v>
      </c>
      <c r="D29" s="99">
        <v>0</v>
      </c>
      <c r="E29" s="99">
        <v>0</v>
      </c>
      <c r="F29" s="98">
        <v>142368000</v>
      </c>
      <c r="G29" s="98">
        <v>0</v>
      </c>
      <c r="H29" s="98">
        <v>142368000</v>
      </c>
      <c r="I29" s="98">
        <v>0</v>
      </c>
      <c r="J29" s="98">
        <v>17764864</v>
      </c>
      <c r="K29" s="98">
        <v>17764864</v>
      </c>
      <c r="L29" s="98">
        <v>17764864</v>
      </c>
      <c r="M29" s="98">
        <v>17764864</v>
      </c>
      <c r="N29" s="97">
        <f t="shared" si="1"/>
        <v>0.12478129916835244</v>
      </c>
      <c r="O29" s="96">
        <f t="shared" si="2"/>
        <v>0.12478129916835244</v>
      </c>
    </row>
    <row r="30" spans="1:15" x14ac:dyDescent="0.2">
      <c r="A30" s="292" t="s">
        <v>51</v>
      </c>
      <c r="B30" s="273" t="s">
        <v>52</v>
      </c>
      <c r="C30" s="98">
        <v>50000000</v>
      </c>
      <c r="D30" s="99">
        <v>0</v>
      </c>
      <c r="E30" s="99">
        <v>0</v>
      </c>
      <c r="F30" s="98">
        <v>50000000</v>
      </c>
      <c r="G30" s="98">
        <v>0</v>
      </c>
      <c r="H30" s="98">
        <v>50000000</v>
      </c>
      <c r="I30" s="98">
        <v>0</v>
      </c>
      <c r="J30" s="98">
        <v>7272881</v>
      </c>
      <c r="K30" s="98">
        <v>7272881</v>
      </c>
      <c r="L30" s="98">
        <v>7272881</v>
      </c>
      <c r="M30" s="98">
        <v>7272881</v>
      </c>
      <c r="N30" s="97">
        <f t="shared" si="1"/>
        <v>0.14545762000000001</v>
      </c>
      <c r="O30" s="96">
        <f t="shared" si="2"/>
        <v>0.14545762000000001</v>
      </c>
    </row>
    <row r="31" spans="1:15" x14ac:dyDescent="0.2">
      <c r="A31" s="292" t="s">
        <v>53</v>
      </c>
      <c r="B31" s="273" t="s">
        <v>54</v>
      </c>
      <c r="C31" s="98">
        <v>40000000</v>
      </c>
      <c r="D31" s="99">
        <v>0</v>
      </c>
      <c r="E31" s="99">
        <v>0</v>
      </c>
      <c r="F31" s="98">
        <v>40000000</v>
      </c>
      <c r="G31" s="98">
        <v>0</v>
      </c>
      <c r="H31" s="98">
        <v>40000000</v>
      </c>
      <c r="I31" s="98">
        <v>0</v>
      </c>
      <c r="J31" s="98">
        <v>2331290</v>
      </c>
      <c r="K31" s="98">
        <v>2331290</v>
      </c>
      <c r="L31" s="98">
        <v>2331290</v>
      </c>
      <c r="M31" s="98">
        <v>2331290</v>
      </c>
      <c r="N31" s="97">
        <f t="shared" si="1"/>
        <v>5.8282250000000001E-2</v>
      </c>
      <c r="O31" s="96">
        <f t="shared" si="2"/>
        <v>5.8282250000000001E-2</v>
      </c>
    </row>
    <row r="32" spans="1:15" x14ac:dyDescent="0.2">
      <c r="A32" s="292" t="s">
        <v>55</v>
      </c>
      <c r="B32" s="273" t="s">
        <v>56</v>
      </c>
      <c r="C32" s="98">
        <v>150000000</v>
      </c>
      <c r="D32" s="99">
        <v>0</v>
      </c>
      <c r="E32" s="99">
        <v>0</v>
      </c>
      <c r="F32" s="98">
        <v>150000000</v>
      </c>
      <c r="G32" s="98">
        <v>0</v>
      </c>
      <c r="H32" s="98">
        <v>150000000</v>
      </c>
      <c r="I32" s="98">
        <v>0</v>
      </c>
      <c r="J32" s="98">
        <v>21249020</v>
      </c>
      <c r="K32" s="98">
        <v>21249020</v>
      </c>
      <c r="L32" s="98">
        <v>21249020</v>
      </c>
      <c r="M32" s="98">
        <v>21249020</v>
      </c>
      <c r="N32" s="97">
        <f t="shared" si="1"/>
        <v>0.14166013333333333</v>
      </c>
      <c r="O32" s="96">
        <f t="shared" si="2"/>
        <v>0.14166013333333333</v>
      </c>
    </row>
    <row r="33" spans="1:15" x14ac:dyDescent="0.2">
      <c r="A33" s="293" t="s">
        <v>57</v>
      </c>
      <c r="B33" s="274" t="s">
        <v>58</v>
      </c>
      <c r="C33" s="94">
        <v>60000000</v>
      </c>
      <c r="D33" s="95">
        <v>0</v>
      </c>
      <c r="E33" s="95">
        <v>0</v>
      </c>
      <c r="F33" s="94">
        <v>60000000</v>
      </c>
      <c r="G33" s="94">
        <v>0</v>
      </c>
      <c r="H33" s="94">
        <v>60000000</v>
      </c>
      <c r="I33" s="94">
        <v>0</v>
      </c>
      <c r="J33" s="94">
        <v>9766301</v>
      </c>
      <c r="K33" s="94">
        <v>9766301</v>
      </c>
      <c r="L33" s="94">
        <v>9766301</v>
      </c>
      <c r="M33" s="94">
        <v>9766301</v>
      </c>
      <c r="N33" s="93">
        <f t="shared" si="1"/>
        <v>0.16277168333333333</v>
      </c>
      <c r="O33" s="92">
        <f t="shared" si="2"/>
        <v>0.16277168333333333</v>
      </c>
    </row>
    <row r="34" spans="1:15" s="133" customFormat="1" ht="24" x14ac:dyDescent="0.2">
      <c r="A34" s="286" t="s">
        <v>158</v>
      </c>
      <c r="B34" s="257" t="s">
        <v>159</v>
      </c>
      <c r="C34" s="136">
        <v>1551645000</v>
      </c>
      <c r="D34" s="138">
        <v>0</v>
      </c>
      <c r="E34" s="138">
        <v>0</v>
      </c>
      <c r="F34" s="136">
        <v>1551645000</v>
      </c>
      <c r="G34" s="137">
        <v>1551645000</v>
      </c>
      <c r="H34" s="137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5">
        <f t="shared" si="1"/>
        <v>0</v>
      </c>
      <c r="O34" s="134">
        <f t="shared" si="2"/>
        <v>0</v>
      </c>
    </row>
    <row r="35" spans="1:15" s="132" customFormat="1" ht="12" x14ac:dyDescent="0.25">
      <c r="A35" s="333" t="s">
        <v>160</v>
      </c>
      <c r="B35" s="328"/>
      <c r="C35" s="107">
        <f t="shared" ref="C35:M35" si="9">+C36+C44</f>
        <v>11171595000</v>
      </c>
      <c r="D35" s="107">
        <f t="shared" si="9"/>
        <v>800</v>
      </c>
      <c r="E35" s="107">
        <f t="shared" si="9"/>
        <v>800</v>
      </c>
      <c r="F35" s="107">
        <f t="shared" si="9"/>
        <v>11171595000</v>
      </c>
      <c r="G35" s="107">
        <f t="shared" si="9"/>
        <v>0</v>
      </c>
      <c r="H35" s="107">
        <f t="shared" si="9"/>
        <v>8297262284.6700001</v>
      </c>
      <c r="I35" s="107">
        <f t="shared" si="9"/>
        <v>2874332715.3299999</v>
      </c>
      <c r="J35" s="107">
        <f t="shared" si="9"/>
        <v>7160206240.1200008</v>
      </c>
      <c r="K35" s="107">
        <f t="shared" si="9"/>
        <v>331009816.13999999</v>
      </c>
      <c r="L35" s="107">
        <f t="shared" si="9"/>
        <v>331009816.13999999</v>
      </c>
      <c r="M35" s="107">
        <f t="shared" si="9"/>
        <v>319974364.54000002</v>
      </c>
      <c r="N35" s="106">
        <f t="shared" si="1"/>
        <v>0.64092962912815943</v>
      </c>
      <c r="O35" s="105">
        <f t="shared" si="2"/>
        <v>2.9629593280100109E-2</v>
      </c>
    </row>
    <row r="36" spans="1:15" s="126" customFormat="1" x14ac:dyDescent="0.2">
      <c r="A36" s="131" t="s">
        <v>161</v>
      </c>
      <c r="B36" s="12" t="s">
        <v>162</v>
      </c>
      <c r="C36" s="129">
        <f t="shared" ref="C36:M36" si="10">+C37</f>
        <v>208047746</v>
      </c>
      <c r="D36" s="128">
        <f t="shared" si="10"/>
        <v>0</v>
      </c>
      <c r="E36" s="128">
        <f t="shared" si="10"/>
        <v>0</v>
      </c>
      <c r="F36" s="128">
        <f t="shared" si="10"/>
        <v>208047746</v>
      </c>
      <c r="G36" s="128">
        <f t="shared" si="10"/>
        <v>0</v>
      </c>
      <c r="H36" s="128">
        <f t="shared" si="10"/>
        <v>20107438.300000001</v>
      </c>
      <c r="I36" s="128">
        <f t="shared" si="10"/>
        <v>187940307.69999999</v>
      </c>
      <c r="J36" s="127">
        <f t="shared" si="10"/>
        <v>20107438.300000001</v>
      </c>
      <c r="K36" s="127">
        <f t="shared" si="10"/>
        <v>0</v>
      </c>
      <c r="L36" s="127">
        <f t="shared" si="10"/>
        <v>0</v>
      </c>
      <c r="M36" s="127">
        <f t="shared" si="10"/>
        <v>0</v>
      </c>
      <c r="N36" s="101">
        <f t="shared" si="1"/>
        <v>9.6648191035917305E-2</v>
      </c>
      <c r="O36" s="100">
        <f t="shared" si="2"/>
        <v>0</v>
      </c>
    </row>
    <row r="37" spans="1:15" s="126" customFormat="1" x14ac:dyDescent="0.2">
      <c r="A37" s="130" t="s">
        <v>163</v>
      </c>
      <c r="B37" s="12" t="s">
        <v>164</v>
      </c>
      <c r="C37" s="129">
        <f t="shared" ref="C37:M37" si="11">SUM(C38:C43)</f>
        <v>208047746</v>
      </c>
      <c r="D37" s="128">
        <f t="shared" si="11"/>
        <v>0</v>
      </c>
      <c r="E37" s="128">
        <f t="shared" si="11"/>
        <v>0</v>
      </c>
      <c r="F37" s="128">
        <f t="shared" si="11"/>
        <v>208047746</v>
      </c>
      <c r="G37" s="128">
        <f t="shared" si="11"/>
        <v>0</v>
      </c>
      <c r="H37" s="128">
        <f t="shared" si="11"/>
        <v>20107438.300000001</v>
      </c>
      <c r="I37" s="128">
        <f t="shared" si="11"/>
        <v>187940307.69999999</v>
      </c>
      <c r="J37" s="127">
        <f t="shared" si="11"/>
        <v>20107438.300000001</v>
      </c>
      <c r="K37" s="127">
        <f t="shared" si="11"/>
        <v>0</v>
      </c>
      <c r="L37" s="127">
        <f t="shared" si="11"/>
        <v>0</v>
      </c>
      <c r="M37" s="127">
        <f t="shared" si="11"/>
        <v>0</v>
      </c>
      <c r="N37" s="97">
        <f t="shared" ref="N37:N69" si="12">+J37/F37</f>
        <v>9.6648191035917305E-2</v>
      </c>
      <c r="O37" s="96">
        <f t="shared" ref="O37:O69" si="13">+K37/F37</f>
        <v>0</v>
      </c>
    </row>
    <row r="38" spans="1:15" x14ac:dyDescent="0.2">
      <c r="A38" s="291" t="s">
        <v>61</v>
      </c>
      <c r="B38" s="272" t="s">
        <v>62</v>
      </c>
      <c r="C38" s="102">
        <v>26000000</v>
      </c>
      <c r="D38" s="103">
        <v>0</v>
      </c>
      <c r="E38" s="103">
        <v>0</v>
      </c>
      <c r="F38" s="102">
        <v>26000000</v>
      </c>
      <c r="G38" s="102">
        <v>0</v>
      </c>
      <c r="H38" s="102">
        <v>0</v>
      </c>
      <c r="I38" s="102">
        <v>26000000</v>
      </c>
      <c r="J38" s="102">
        <v>0</v>
      </c>
      <c r="K38" s="102">
        <v>0</v>
      </c>
      <c r="L38" s="102">
        <v>0</v>
      </c>
      <c r="M38" s="102">
        <v>0</v>
      </c>
      <c r="N38" s="97">
        <f t="shared" si="12"/>
        <v>0</v>
      </c>
      <c r="O38" s="96">
        <f t="shared" si="13"/>
        <v>0</v>
      </c>
    </row>
    <row r="39" spans="1:15" ht="22.5" x14ac:dyDescent="0.2">
      <c r="A39" s="292" t="s">
        <v>63</v>
      </c>
      <c r="B39" s="273" t="s">
        <v>64</v>
      </c>
      <c r="C39" s="98">
        <v>25146655</v>
      </c>
      <c r="D39" s="99">
        <v>0</v>
      </c>
      <c r="E39" s="99">
        <v>0</v>
      </c>
      <c r="F39" s="98">
        <v>25146655</v>
      </c>
      <c r="G39" s="98">
        <v>0</v>
      </c>
      <c r="H39" s="98">
        <v>0</v>
      </c>
      <c r="I39" s="98">
        <v>25146655</v>
      </c>
      <c r="J39" s="98">
        <v>0</v>
      </c>
      <c r="K39" s="98">
        <v>0</v>
      </c>
      <c r="L39" s="98">
        <v>0</v>
      </c>
      <c r="M39" s="98">
        <v>0</v>
      </c>
      <c r="N39" s="97">
        <f t="shared" si="12"/>
        <v>0</v>
      </c>
      <c r="O39" s="96">
        <f t="shared" si="13"/>
        <v>0</v>
      </c>
    </row>
    <row r="40" spans="1:15" ht="22.5" x14ac:dyDescent="0.2">
      <c r="A40" s="292" t="s">
        <v>65</v>
      </c>
      <c r="B40" s="273" t="s">
        <v>66</v>
      </c>
      <c r="C40" s="98">
        <v>24845217</v>
      </c>
      <c r="D40" s="99">
        <v>0</v>
      </c>
      <c r="E40" s="99">
        <v>0</v>
      </c>
      <c r="F40" s="98">
        <v>24845217</v>
      </c>
      <c r="G40" s="98">
        <v>0</v>
      </c>
      <c r="H40" s="98">
        <v>20107438.300000001</v>
      </c>
      <c r="I40" s="98">
        <v>4737778.7</v>
      </c>
      <c r="J40" s="98">
        <v>20107438.300000001</v>
      </c>
      <c r="K40" s="98">
        <v>0</v>
      </c>
      <c r="L40" s="98">
        <v>0</v>
      </c>
      <c r="M40" s="98">
        <v>0</v>
      </c>
      <c r="N40" s="97">
        <f t="shared" si="12"/>
        <v>0.8093082181572413</v>
      </c>
      <c r="O40" s="96">
        <f t="shared" si="13"/>
        <v>0</v>
      </c>
    </row>
    <row r="41" spans="1:15" ht="22.5" x14ac:dyDescent="0.2">
      <c r="A41" s="292" t="s">
        <v>67</v>
      </c>
      <c r="B41" s="273" t="s">
        <v>68</v>
      </c>
      <c r="C41" s="98">
        <v>50000000</v>
      </c>
      <c r="D41" s="99">
        <v>0</v>
      </c>
      <c r="E41" s="99">
        <v>0</v>
      </c>
      <c r="F41" s="98">
        <v>50000000</v>
      </c>
      <c r="G41" s="98">
        <v>0</v>
      </c>
      <c r="H41" s="98">
        <v>0</v>
      </c>
      <c r="I41" s="98">
        <v>50000000</v>
      </c>
      <c r="J41" s="98">
        <v>0</v>
      </c>
      <c r="K41" s="98">
        <v>0</v>
      </c>
      <c r="L41" s="98">
        <v>0</v>
      </c>
      <c r="M41" s="98">
        <v>0</v>
      </c>
      <c r="N41" s="97">
        <f t="shared" si="12"/>
        <v>0</v>
      </c>
      <c r="O41" s="96">
        <f t="shared" si="13"/>
        <v>0</v>
      </c>
    </row>
    <row r="42" spans="1:15" ht="22.5" x14ac:dyDescent="0.2">
      <c r="A42" s="292" t="s">
        <v>69</v>
      </c>
      <c r="B42" s="273" t="s">
        <v>70</v>
      </c>
      <c r="C42" s="98">
        <v>57055874</v>
      </c>
      <c r="D42" s="99">
        <v>0</v>
      </c>
      <c r="E42" s="99">
        <v>0</v>
      </c>
      <c r="F42" s="98">
        <v>57055874</v>
      </c>
      <c r="G42" s="98">
        <v>0</v>
      </c>
      <c r="H42" s="98">
        <v>0</v>
      </c>
      <c r="I42" s="98">
        <v>57055874</v>
      </c>
      <c r="J42" s="98">
        <v>0</v>
      </c>
      <c r="K42" s="98">
        <v>0</v>
      </c>
      <c r="L42" s="98">
        <v>0</v>
      </c>
      <c r="M42" s="98">
        <v>0</v>
      </c>
      <c r="N42" s="97">
        <f t="shared" si="12"/>
        <v>0</v>
      </c>
      <c r="O42" s="96">
        <f t="shared" si="13"/>
        <v>0</v>
      </c>
    </row>
    <row r="43" spans="1:15" ht="22.5" x14ac:dyDescent="0.2">
      <c r="A43" s="292" t="s">
        <v>71</v>
      </c>
      <c r="B43" s="273" t="s">
        <v>72</v>
      </c>
      <c r="C43" s="98">
        <v>25000000</v>
      </c>
      <c r="D43" s="99">
        <v>0</v>
      </c>
      <c r="E43" s="99">
        <v>0</v>
      </c>
      <c r="F43" s="98">
        <v>25000000</v>
      </c>
      <c r="G43" s="98">
        <v>0</v>
      </c>
      <c r="H43" s="98">
        <v>0</v>
      </c>
      <c r="I43" s="98">
        <v>25000000</v>
      </c>
      <c r="J43" s="98">
        <v>0</v>
      </c>
      <c r="K43" s="98">
        <v>0</v>
      </c>
      <c r="L43" s="98">
        <v>0</v>
      </c>
      <c r="M43" s="98">
        <v>0</v>
      </c>
      <c r="N43" s="97">
        <f t="shared" si="12"/>
        <v>0</v>
      </c>
      <c r="O43" s="96">
        <f t="shared" si="13"/>
        <v>0</v>
      </c>
    </row>
    <row r="44" spans="1:15" s="122" customFormat="1" ht="12" x14ac:dyDescent="0.2">
      <c r="A44" s="294" t="s">
        <v>165</v>
      </c>
      <c r="B44" s="258" t="s">
        <v>166</v>
      </c>
      <c r="C44" s="125">
        <f t="shared" ref="C44:M44" si="14">SUM(C45:C61)</f>
        <v>10963547254</v>
      </c>
      <c r="D44" s="125">
        <f t="shared" si="14"/>
        <v>800</v>
      </c>
      <c r="E44" s="125">
        <f t="shared" si="14"/>
        <v>800</v>
      </c>
      <c r="F44" s="125">
        <f t="shared" si="14"/>
        <v>10963547254</v>
      </c>
      <c r="G44" s="125">
        <f t="shared" si="14"/>
        <v>0</v>
      </c>
      <c r="H44" s="125">
        <f t="shared" si="14"/>
        <v>8277154846.3699999</v>
      </c>
      <c r="I44" s="125">
        <f t="shared" si="14"/>
        <v>2686392407.6300001</v>
      </c>
      <c r="J44" s="125">
        <f t="shared" si="14"/>
        <v>7140098801.8200006</v>
      </c>
      <c r="K44" s="125">
        <f t="shared" si="14"/>
        <v>331009816.13999999</v>
      </c>
      <c r="L44" s="125">
        <f t="shared" si="14"/>
        <v>331009816.13999999</v>
      </c>
      <c r="M44" s="125">
        <f t="shared" si="14"/>
        <v>319974364.54000002</v>
      </c>
      <c r="N44" s="124">
        <f t="shared" si="12"/>
        <v>0.65125808612855374</v>
      </c>
      <c r="O44" s="123">
        <f t="shared" si="13"/>
        <v>3.0191853828990665E-2</v>
      </c>
    </row>
    <row r="45" spans="1:15" ht="22.5" x14ac:dyDescent="0.2">
      <c r="A45" s="292" t="s">
        <v>73</v>
      </c>
      <c r="B45" s="273" t="s">
        <v>74</v>
      </c>
      <c r="C45" s="98">
        <v>5000000</v>
      </c>
      <c r="D45" s="99">
        <v>0</v>
      </c>
      <c r="E45" s="99">
        <v>0</v>
      </c>
      <c r="F45" s="98">
        <v>5000000</v>
      </c>
      <c r="G45" s="98">
        <v>0</v>
      </c>
      <c r="H45" s="98">
        <v>5000000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7">
        <f t="shared" si="12"/>
        <v>0</v>
      </c>
      <c r="O45" s="96">
        <f t="shared" si="13"/>
        <v>0</v>
      </c>
    </row>
    <row r="46" spans="1:15" x14ac:dyDescent="0.2">
      <c r="A46" s="292" t="s">
        <v>75</v>
      </c>
      <c r="B46" s="273" t="s">
        <v>76</v>
      </c>
      <c r="C46" s="98">
        <v>1634027480</v>
      </c>
      <c r="D46" s="99">
        <v>0</v>
      </c>
      <c r="E46" s="99">
        <v>0</v>
      </c>
      <c r="F46" s="98">
        <v>1634027480</v>
      </c>
      <c r="G46" s="98">
        <v>0</v>
      </c>
      <c r="H46" s="98">
        <v>1633050480</v>
      </c>
      <c r="I46" s="98">
        <v>977000</v>
      </c>
      <c r="J46" s="98">
        <v>1633050480</v>
      </c>
      <c r="K46" s="98">
        <v>0</v>
      </c>
      <c r="L46" s="98">
        <v>0</v>
      </c>
      <c r="M46" s="98">
        <v>0</v>
      </c>
      <c r="N46" s="97">
        <f t="shared" si="12"/>
        <v>0.99940209083876608</v>
      </c>
      <c r="O46" s="96">
        <f t="shared" si="13"/>
        <v>0</v>
      </c>
    </row>
    <row r="47" spans="1:15" x14ac:dyDescent="0.2">
      <c r="A47" s="292" t="s">
        <v>77</v>
      </c>
      <c r="B47" s="273" t="s">
        <v>78</v>
      </c>
      <c r="C47" s="98">
        <v>2000000</v>
      </c>
      <c r="D47" s="99">
        <v>0</v>
      </c>
      <c r="E47" s="99">
        <v>0</v>
      </c>
      <c r="F47" s="98">
        <v>2000000</v>
      </c>
      <c r="G47" s="98">
        <v>0</v>
      </c>
      <c r="H47" s="98">
        <v>0</v>
      </c>
      <c r="I47" s="98">
        <v>2000000</v>
      </c>
      <c r="J47" s="98">
        <v>0</v>
      </c>
      <c r="K47" s="98">
        <v>0</v>
      </c>
      <c r="L47" s="98">
        <v>0</v>
      </c>
      <c r="M47" s="98">
        <v>0</v>
      </c>
      <c r="N47" s="97">
        <f t="shared" si="12"/>
        <v>0</v>
      </c>
      <c r="O47" s="96">
        <f t="shared" si="13"/>
        <v>0</v>
      </c>
    </row>
    <row r="48" spans="1:15" x14ac:dyDescent="0.2">
      <c r="A48" s="292" t="s">
        <v>79</v>
      </c>
      <c r="B48" s="273" t="s">
        <v>80</v>
      </c>
      <c r="C48" s="98">
        <v>16068000</v>
      </c>
      <c r="D48" s="99">
        <v>0</v>
      </c>
      <c r="E48" s="99">
        <v>0</v>
      </c>
      <c r="F48" s="98">
        <v>16068000</v>
      </c>
      <c r="G48" s="98">
        <v>0</v>
      </c>
      <c r="H48" s="98">
        <v>16068000</v>
      </c>
      <c r="I48" s="98">
        <v>0</v>
      </c>
      <c r="J48" s="98">
        <v>16068000</v>
      </c>
      <c r="K48" s="98">
        <v>0</v>
      </c>
      <c r="L48" s="98">
        <v>0</v>
      </c>
      <c r="M48" s="98">
        <v>0</v>
      </c>
      <c r="N48" s="97">
        <f t="shared" si="12"/>
        <v>1</v>
      </c>
      <c r="O48" s="96">
        <f t="shared" si="13"/>
        <v>0</v>
      </c>
    </row>
    <row r="49" spans="1:15" ht="22.5" x14ac:dyDescent="0.2">
      <c r="A49" s="292" t="s">
        <v>81</v>
      </c>
      <c r="B49" s="273" t="s">
        <v>82</v>
      </c>
      <c r="C49" s="98">
        <v>96000000</v>
      </c>
      <c r="D49" s="99">
        <v>0</v>
      </c>
      <c r="E49" s="99">
        <v>0</v>
      </c>
      <c r="F49" s="98">
        <v>96000000</v>
      </c>
      <c r="G49" s="98">
        <v>0</v>
      </c>
      <c r="H49" s="98">
        <v>96000000</v>
      </c>
      <c r="I49" s="98">
        <v>0</v>
      </c>
      <c r="J49" s="98">
        <v>8621000</v>
      </c>
      <c r="K49" s="98">
        <v>8621000</v>
      </c>
      <c r="L49" s="98">
        <v>8621000</v>
      </c>
      <c r="M49" s="98">
        <v>8621000</v>
      </c>
      <c r="N49" s="97">
        <f t="shared" si="12"/>
        <v>8.9802083333333338E-2</v>
      </c>
      <c r="O49" s="96">
        <f t="shared" si="13"/>
        <v>8.9802083333333338E-2</v>
      </c>
    </row>
    <row r="50" spans="1:15" x14ac:dyDescent="0.2">
      <c r="A50" s="292" t="s">
        <v>83</v>
      </c>
      <c r="B50" s="273" t="s">
        <v>84</v>
      </c>
      <c r="C50" s="98">
        <v>15868925</v>
      </c>
      <c r="D50" s="99">
        <v>0</v>
      </c>
      <c r="E50" s="99">
        <v>800</v>
      </c>
      <c r="F50" s="98">
        <v>15868125</v>
      </c>
      <c r="G50" s="98">
        <v>0</v>
      </c>
      <c r="H50" s="98">
        <v>0</v>
      </c>
      <c r="I50" s="98">
        <v>15868125</v>
      </c>
      <c r="J50" s="98">
        <v>0</v>
      </c>
      <c r="K50" s="98">
        <v>0</v>
      </c>
      <c r="L50" s="98">
        <v>0</v>
      </c>
      <c r="M50" s="98">
        <v>0</v>
      </c>
      <c r="N50" s="97">
        <f t="shared" si="12"/>
        <v>0</v>
      </c>
      <c r="O50" s="96">
        <f t="shared" si="13"/>
        <v>0</v>
      </c>
    </row>
    <row r="51" spans="1:15" x14ac:dyDescent="0.2">
      <c r="A51" s="292" t="s">
        <v>85</v>
      </c>
      <c r="B51" s="273" t="s">
        <v>86</v>
      </c>
      <c r="C51" s="98">
        <v>3619178298</v>
      </c>
      <c r="D51" s="99">
        <v>800</v>
      </c>
      <c r="E51" s="99">
        <v>0</v>
      </c>
      <c r="F51" s="98">
        <v>3619179098</v>
      </c>
      <c r="G51" s="98">
        <v>0</v>
      </c>
      <c r="H51" s="98">
        <v>3619179098</v>
      </c>
      <c r="I51" s="98">
        <v>0</v>
      </c>
      <c r="J51" s="98">
        <v>3619179098</v>
      </c>
      <c r="K51" s="98">
        <v>299043250</v>
      </c>
      <c r="L51" s="98">
        <v>299043250</v>
      </c>
      <c r="M51" s="98">
        <v>299043250</v>
      </c>
      <c r="N51" s="97">
        <f t="shared" si="12"/>
        <v>1</v>
      </c>
      <c r="O51" s="96">
        <f t="shared" si="13"/>
        <v>8.2627369882096943E-2</v>
      </c>
    </row>
    <row r="52" spans="1:15" x14ac:dyDescent="0.2">
      <c r="A52" s="292" t="s">
        <v>87</v>
      </c>
      <c r="B52" s="273" t="s">
        <v>88</v>
      </c>
      <c r="C52" s="98">
        <v>1100000000</v>
      </c>
      <c r="D52" s="99">
        <v>0</v>
      </c>
      <c r="E52" s="99">
        <v>0</v>
      </c>
      <c r="F52" s="98">
        <v>1100000000</v>
      </c>
      <c r="G52" s="98">
        <v>0</v>
      </c>
      <c r="H52" s="98">
        <v>738840007</v>
      </c>
      <c r="I52" s="98">
        <v>361159993</v>
      </c>
      <c r="J52" s="98">
        <v>470340675</v>
      </c>
      <c r="K52" s="98">
        <v>0</v>
      </c>
      <c r="L52" s="98">
        <v>0</v>
      </c>
      <c r="M52" s="98">
        <v>0</v>
      </c>
      <c r="N52" s="97">
        <f t="shared" si="12"/>
        <v>0.42758243181818184</v>
      </c>
      <c r="O52" s="96">
        <f t="shared" si="13"/>
        <v>0</v>
      </c>
    </row>
    <row r="53" spans="1:15" ht="22.5" x14ac:dyDescent="0.2">
      <c r="A53" s="292" t="s">
        <v>89</v>
      </c>
      <c r="B53" s="273" t="s">
        <v>90</v>
      </c>
      <c r="C53" s="98">
        <v>1103694828</v>
      </c>
      <c r="D53" s="99">
        <v>0</v>
      </c>
      <c r="E53" s="99">
        <v>0</v>
      </c>
      <c r="F53" s="98">
        <v>1103694828</v>
      </c>
      <c r="G53" s="98">
        <v>0</v>
      </c>
      <c r="H53" s="98">
        <v>965501971</v>
      </c>
      <c r="I53" s="98">
        <v>138192857</v>
      </c>
      <c r="J53" s="98">
        <v>755117971</v>
      </c>
      <c r="K53" s="98">
        <v>0</v>
      </c>
      <c r="L53" s="98">
        <v>0</v>
      </c>
      <c r="M53" s="98">
        <v>0</v>
      </c>
      <c r="N53" s="97">
        <f t="shared" si="12"/>
        <v>0.68417279110417284</v>
      </c>
      <c r="O53" s="96">
        <f t="shared" si="13"/>
        <v>0</v>
      </c>
    </row>
    <row r="54" spans="1:15" ht="22.5" x14ac:dyDescent="0.2">
      <c r="A54" s="292" t="s">
        <v>91</v>
      </c>
      <c r="B54" s="273" t="s">
        <v>92</v>
      </c>
      <c r="C54" s="98">
        <v>103596000</v>
      </c>
      <c r="D54" s="99">
        <v>0</v>
      </c>
      <c r="E54" s="99">
        <v>0</v>
      </c>
      <c r="F54" s="98">
        <v>103596000</v>
      </c>
      <c r="G54" s="98">
        <v>0</v>
      </c>
      <c r="H54" s="98">
        <v>101095686.83</v>
      </c>
      <c r="I54" s="98">
        <v>2500313.17</v>
      </c>
      <c r="J54" s="98">
        <v>28568659.969999999</v>
      </c>
      <c r="K54" s="98">
        <v>2472973.14</v>
      </c>
      <c r="L54" s="98">
        <v>2472973.14</v>
      </c>
      <c r="M54" s="98">
        <v>2007978.54</v>
      </c>
      <c r="N54" s="97">
        <f t="shared" si="12"/>
        <v>0.27576991360670294</v>
      </c>
      <c r="O54" s="96">
        <f t="shared" si="13"/>
        <v>2.3871318776786749E-2</v>
      </c>
    </row>
    <row r="55" spans="1:15" x14ac:dyDescent="0.2">
      <c r="A55" s="292" t="s">
        <v>93</v>
      </c>
      <c r="B55" s="273" t="s">
        <v>94</v>
      </c>
      <c r="C55" s="98">
        <v>1011618582</v>
      </c>
      <c r="D55" s="99">
        <v>0</v>
      </c>
      <c r="E55" s="99">
        <v>0</v>
      </c>
      <c r="F55" s="98">
        <v>1011618582</v>
      </c>
      <c r="G55" s="98">
        <v>0</v>
      </c>
      <c r="H55" s="98">
        <v>735514535.53999996</v>
      </c>
      <c r="I55" s="98">
        <v>276104046.45999998</v>
      </c>
      <c r="J55" s="98">
        <v>557895301.85000002</v>
      </c>
      <c r="K55" s="98">
        <v>0</v>
      </c>
      <c r="L55" s="98">
        <v>0</v>
      </c>
      <c r="M55" s="98">
        <v>0</v>
      </c>
      <c r="N55" s="97">
        <f t="shared" si="12"/>
        <v>0.55148779567396289</v>
      </c>
      <c r="O55" s="96">
        <f t="shared" si="13"/>
        <v>0</v>
      </c>
    </row>
    <row r="56" spans="1:15" ht="22.5" x14ac:dyDescent="0.2">
      <c r="A56" s="292" t="s">
        <v>95</v>
      </c>
      <c r="B56" s="273" t="s">
        <v>96</v>
      </c>
      <c r="C56" s="98">
        <v>501495141</v>
      </c>
      <c r="D56" s="99">
        <v>0</v>
      </c>
      <c r="E56" s="99">
        <v>0</v>
      </c>
      <c r="F56" s="98">
        <v>501495141</v>
      </c>
      <c r="G56" s="98">
        <v>0</v>
      </c>
      <c r="H56" s="98">
        <v>25750000</v>
      </c>
      <c r="I56" s="98">
        <v>475745141</v>
      </c>
      <c r="J56" s="98">
        <v>0</v>
      </c>
      <c r="K56" s="98">
        <v>0</v>
      </c>
      <c r="L56" s="98">
        <v>0</v>
      </c>
      <c r="M56" s="98">
        <v>0</v>
      </c>
      <c r="N56" s="97">
        <f t="shared" si="12"/>
        <v>0</v>
      </c>
      <c r="O56" s="96">
        <f t="shared" si="13"/>
        <v>0</v>
      </c>
    </row>
    <row r="57" spans="1:15" ht="33.75" x14ac:dyDescent="0.2">
      <c r="A57" s="292" t="s">
        <v>97</v>
      </c>
      <c r="B57" s="273" t="s">
        <v>98</v>
      </c>
      <c r="C57" s="98">
        <v>30000000</v>
      </c>
      <c r="D57" s="99">
        <v>0</v>
      </c>
      <c r="E57" s="99">
        <v>0</v>
      </c>
      <c r="F57" s="98">
        <v>30000000</v>
      </c>
      <c r="G57" s="98">
        <v>0</v>
      </c>
      <c r="H57" s="98">
        <v>30000000</v>
      </c>
      <c r="I57" s="98">
        <v>0</v>
      </c>
      <c r="J57" s="98">
        <v>30000000</v>
      </c>
      <c r="K57" s="98">
        <v>0</v>
      </c>
      <c r="L57" s="98">
        <v>0</v>
      </c>
      <c r="M57" s="98">
        <v>0</v>
      </c>
      <c r="N57" s="97">
        <f t="shared" si="12"/>
        <v>1</v>
      </c>
      <c r="O57" s="96">
        <f t="shared" si="13"/>
        <v>0</v>
      </c>
    </row>
    <row r="58" spans="1:15" ht="22.5" x14ac:dyDescent="0.2">
      <c r="A58" s="292" t="s">
        <v>99</v>
      </c>
      <c r="B58" s="273" t="s">
        <v>100</v>
      </c>
      <c r="C58" s="98">
        <v>65000000</v>
      </c>
      <c r="D58" s="99">
        <v>0</v>
      </c>
      <c r="E58" s="99">
        <v>0</v>
      </c>
      <c r="F58" s="98">
        <v>65000000</v>
      </c>
      <c r="G58" s="98">
        <v>0</v>
      </c>
      <c r="H58" s="98">
        <v>0</v>
      </c>
      <c r="I58" s="98">
        <v>65000000</v>
      </c>
      <c r="J58" s="98">
        <v>0</v>
      </c>
      <c r="K58" s="98">
        <v>0</v>
      </c>
      <c r="L58" s="98">
        <v>0</v>
      </c>
      <c r="M58" s="98">
        <v>0</v>
      </c>
      <c r="N58" s="97">
        <f t="shared" si="12"/>
        <v>0</v>
      </c>
      <c r="O58" s="96">
        <f t="shared" si="13"/>
        <v>0</v>
      </c>
    </row>
    <row r="59" spans="1:15" ht="33.75" x14ac:dyDescent="0.2">
      <c r="A59" s="292" t="s">
        <v>101</v>
      </c>
      <c r="B59" s="273" t="s">
        <v>102</v>
      </c>
      <c r="C59" s="98">
        <v>10000000</v>
      </c>
      <c r="D59" s="99">
        <v>0</v>
      </c>
      <c r="E59" s="99">
        <v>0</v>
      </c>
      <c r="F59" s="98">
        <v>10000000</v>
      </c>
      <c r="G59" s="98">
        <v>0</v>
      </c>
      <c r="H59" s="98">
        <v>10000000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7">
        <f t="shared" si="12"/>
        <v>0</v>
      </c>
      <c r="O59" s="96">
        <f t="shared" si="13"/>
        <v>0</v>
      </c>
    </row>
    <row r="60" spans="1:15" ht="22.5" x14ac:dyDescent="0.2">
      <c r="A60" s="292" t="s">
        <v>103</v>
      </c>
      <c r="B60" s="273" t="s">
        <v>104</v>
      </c>
      <c r="C60" s="98">
        <v>1050000000</v>
      </c>
      <c r="D60" s="99">
        <v>0</v>
      </c>
      <c r="E60" s="99">
        <v>0</v>
      </c>
      <c r="F60" s="98">
        <v>1050000000</v>
      </c>
      <c r="G60" s="98">
        <v>0</v>
      </c>
      <c r="H60" s="98">
        <v>0</v>
      </c>
      <c r="I60" s="98">
        <v>1050000000</v>
      </c>
      <c r="J60" s="98">
        <v>0</v>
      </c>
      <c r="K60" s="98">
        <v>0</v>
      </c>
      <c r="L60" s="98">
        <v>0</v>
      </c>
      <c r="M60" s="98">
        <v>0</v>
      </c>
      <c r="N60" s="97">
        <f t="shared" si="12"/>
        <v>0</v>
      </c>
      <c r="O60" s="96">
        <f t="shared" si="13"/>
        <v>0</v>
      </c>
    </row>
    <row r="61" spans="1:15" x14ac:dyDescent="0.2">
      <c r="A61" s="293" t="s">
        <v>105</v>
      </c>
      <c r="B61" s="274" t="s">
        <v>106</v>
      </c>
      <c r="C61" s="94">
        <v>600000000</v>
      </c>
      <c r="D61" s="95">
        <v>0</v>
      </c>
      <c r="E61" s="95">
        <v>0</v>
      </c>
      <c r="F61" s="94">
        <v>600000000</v>
      </c>
      <c r="G61" s="94">
        <v>0</v>
      </c>
      <c r="H61" s="94">
        <v>301155068</v>
      </c>
      <c r="I61" s="94">
        <v>298844932</v>
      </c>
      <c r="J61" s="94">
        <v>21257616</v>
      </c>
      <c r="K61" s="94">
        <v>20872593</v>
      </c>
      <c r="L61" s="94">
        <v>20872593</v>
      </c>
      <c r="M61" s="94">
        <v>10302136</v>
      </c>
      <c r="N61" s="93">
        <f t="shared" si="12"/>
        <v>3.542936E-2</v>
      </c>
      <c r="O61" s="92">
        <f t="shared" si="13"/>
        <v>3.4787655000000001E-2</v>
      </c>
    </row>
    <row r="62" spans="1:15" s="104" customFormat="1" ht="12" x14ac:dyDescent="0.25">
      <c r="A62" s="327" t="s">
        <v>167</v>
      </c>
      <c r="B62" s="328"/>
      <c r="C62" s="107">
        <f t="shared" ref="C62:M62" si="15">SUM(C63:C66)</f>
        <v>10872048000</v>
      </c>
      <c r="D62" s="107">
        <f t="shared" si="15"/>
        <v>0</v>
      </c>
      <c r="E62" s="107">
        <f t="shared" si="15"/>
        <v>0</v>
      </c>
      <c r="F62" s="107">
        <f t="shared" si="15"/>
        <v>10872048000</v>
      </c>
      <c r="G62" s="107">
        <f t="shared" si="15"/>
        <v>10000000000</v>
      </c>
      <c r="H62" s="107">
        <f t="shared" si="15"/>
        <v>114048000</v>
      </c>
      <c r="I62" s="107">
        <f t="shared" si="15"/>
        <v>758000000</v>
      </c>
      <c r="J62" s="107">
        <f t="shared" si="15"/>
        <v>16199940</v>
      </c>
      <c r="K62" s="107">
        <f t="shared" si="15"/>
        <v>16199940</v>
      </c>
      <c r="L62" s="107">
        <f t="shared" si="15"/>
        <v>16199940</v>
      </c>
      <c r="M62" s="107">
        <f t="shared" si="15"/>
        <v>16199940</v>
      </c>
      <c r="N62" s="107">
        <f t="shared" si="12"/>
        <v>1.4900541277963453E-3</v>
      </c>
      <c r="O62" s="107">
        <f t="shared" si="13"/>
        <v>1.4900541277963453E-3</v>
      </c>
    </row>
    <row r="63" spans="1:15" s="117" customFormat="1" ht="22.5" x14ac:dyDescent="0.2">
      <c r="A63" s="288" t="s">
        <v>168</v>
      </c>
      <c r="B63" s="259" t="s">
        <v>169</v>
      </c>
      <c r="C63" s="120">
        <v>10000000000</v>
      </c>
      <c r="D63" s="121"/>
      <c r="E63" s="121"/>
      <c r="F63" s="120">
        <v>10000000000</v>
      </c>
      <c r="G63" s="120">
        <v>10000000000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19">
        <f t="shared" si="12"/>
        <v>0</v>
      </c>
      <c r="O63" s="118">
        <f t="shared" si="13"/>
        <v>0</v>
      </c>
    </row>
    <row r="64" spans="1:15" x14ac:dyDescent="0.2">
      <c r="A64" s="291" t="s">
        <v>107</v>
      </c>
      <c r="B64" s="272" t="s">
        <v>108</v>
      </c>
      <c r="C64" s="102">
        <v>74048000</v>
      </c>
      <c r="D64" s="103">
        <v>0</v>
      </c>
      <c r="E64" s="103">
        <v>0</v>
      </c>
      <c r="F64" s="102">
        <v>74048000</v>
      </c>
      <c r="G64" s="102">
        <v>0</v>
      </c>
      <c r="H64" s="102">
        <v>74048000</v>
      </c>
      <c r="I64" s="102">
        <v>0</v>
      </c>
      <c r="J64" s="102">
        <v>8712639</v>
      </c>
      <c r="K64" s="102">
        <v>8712639</v>
      </c>
      <c r="L64" s="102">
        <v>8712639</v>
      </c>
      <c r="M64" s="102">
        <v>8712639</v>
      </c>
      <c r="N64" s="101">
        <f t="shared" si="12"/>
        <v>0.11766204353932584</v>
      </c>
      <c r="O64" s="100">
        <f t="shared" si="13"/>
        <v>0.11766204353932584</v>
      </c>
    </row>
    <row r="65" spans="1:15" ht="22.5" x14ac:dyDescent="0.2">
      <c r="A65" s="292" t="s">
        <v>109</v>
      </c>
      <c r="B65" s="273" t="s">
        <v>110</v>
      </c>
      <c r="C65" s="98">
        <v>40000000</v>
      </c>
      <c r="D65" s="99">
        <v>0</v>
      </c>
      <c r="E65" s="99">
        <v>0</v>
      </c>
      <c r="F65" s="98">
        <v>40000000</v>
      </c>
      <c r="G65" s="98">
        <v>0</v>
      </c>
      <c r="H65" s="98">
        <v>40000000</v>
      </c>
      <c r="I65" s="98">
        <v>0</v>
      </c>
      <c r="J65" s="98">
        <v>7487301</v>
      </c>
      <c r="K65" s="98">
        <v>7487301</v>
      </c>
      <c r="L65" s="98">
        <v>7487301</v>
      </c>
      <c r="M65" s="98">
        <v>7487301</v>
      </c>
      <c r="N65" s="97">
        <f t="shared" si="12"/>
        <v>0.18718252499999999</v>
      </c>
      <c r="O65" s="96">
        <f t="shared" si="13"/>
        <v>0.18718252499999999</v>
      </c>
    </row>
    <row r="66" spans="1:15" x14ac:dyDescent="0.2">
      <c r="A66" s="293" t="s">
        <v>111</v>
      </c>
      <c r="B66" s="274" t="s">
        <v>112</v>
      </c>
      <c r="C66" s="94">
        <v>758000000</v>
      </c>
      <c r="D66" s="95">
        <v>0</v>
      </c>
      <c r="E66" s="95">
        <v>0</v>
      </c>
      <c r="F66" s="94">
        <v>758000000</v>
      </c>
      <c r="G66" s="94">
        <v>0</v>
      </c>
      <c r="H66" s="94">
        <v>0</v>
      </c>
      <c r="I66" s="94">
        <v>758000000</v>
      </c>
      <c r="J66" s="94">
        <v>0</v>
      </c>
      <c r="K66" s="94">
        <v>0</v>
      </c>
      <c r="L66" s="94">
        <v>0</v>
      </c>
      <c r="M66" s="94">
        <v>0</v>
      </c>
      <c r="N66" s="93">
        <f t="shared" si="12"/>
        <v>0</v>
      </c>
      <c r="O66" s="92">
        <f t="shared" si="13"/>
        <v>0</v>
      </c>
    </row>
    <row r="67" spans="1:15" s="104" customFormat="1" ht="12" x14ac:dyDescent="0.25">
      <c r="A67" s="327" t="s">
        <v>170</v>
      </c>
      <c r="B67" s="328"/>
      <c r="C67" s="107">
        <f t="shared" ref="C67:M67" si="16">SUM(C68:C70)</f>
        <v>173559000</v>
      </c>
      <c r="D67" s="107">
        <f t="shared" si="16"/>
        <v>0</v>
      </c>
      <c r="E67" s="107">
        <f t="shared" si="16"/>
        <v>0</v>
      </c>
      <c r="F67" s="107">
        <f t="shared" si="16"/>
        <v>173559000</v>
      </c>
      <c r="G67" s="107">
        <f t="shared" si="16"/>
        <v>0</v>
      </c>
      <c r="H67" s="107">
        <f t="shared" si="16"/>
        <v>0</v>
      </c>
      <c r="I67" s="107">
        <f t="shared" si="16"/>
        <v>173559000</v>
      </c>
      <c r="J67" s="107">
        <f t="shared" si="16"/>
        <v>0</v>
      </c>
      <c r="K67" s="107">
        <f t="shared" si="16"/>
        <v>0</v>
      </c>
      <c r="L67" s="107">
        <f t="shared" si="16"/>
        <v>0</v>
      </c>
      <c r="M67" s="107">
        <f t="shared" si="16"/>
        <v>0</v>
      </c>
      <c r="N67" s="106">
        <f t="shared" si="12"/>
        <v>0</v>
      </c>
      <c r="O67" s="105">
        <f t="shared" si="13"/>
        <v>0</v>
      </c>
    </row>
    <row r="68" spans="1:15" x14ac:dyDescent="0.2">
      <c r="A68" s="295" t="s">
        <v>113</v>
      </c>
      <c r="B68" s="275" t="s">
        <v>114</v>
      </c>
      <c r="C68" s="115">
        <v>20000000</v>
      </c>
      <c r="D68" s="116">
        <v>0</v>
      </c>
      <c r="E68" s="116">
        <v>0</v>
      </c>
      <c r="F68" s="115">
        <v>20000000</v>
      </c>
      <c r="G68" s="115">
        <v>0</v>
      </c>
      <c r="H68" s="115">
        <v>0</v>
      </c>
      <c r="I68" s="115">
        <v>20000000</v>
      </c>
      <c r="J68" s="115">
        <v>0</v>
      </c>
      <c r="K68" s="115">
        <v>0</v>
      </c>
      <c r="L68" s="115">
        <v>0</v>
      </c>
      <c r="M68" s="115">
        <v>0</v>
      </c>
      <c r="N68" s="114">
        <f t="shared" si="12"/>
        <v>0</v>
      </c>
      <c r="O68" s="113">
        <f t="shared" si="13"/>
        <v>0</v>
      </c>
    </row>
    <row r="69" spans="1:15" x14ac:dyDescent="0.2">
      <c r="A69" s="295" t="s">
        <v>115</v>
      </c>
      <c r="B69" s="275" t="s">
        <v>116</v>
      </c>
      <c r="C69" s="115">
        <v>1711000</v>
      </c>
      <c r="D69" s="116">
        <v>0</v>
      </c>
      <c r="E69" s="116">
        <v>0</v>
      </c>
      <c r="F69" s="115">
        <v>1711000</v>
      </c>
      <c r="G69" s="115">
        <v>0</v>
      </c>
      <c r="H69" s="115">
        <v>0</v>
      </c>
      <c r="I69" s="115">
        <v>1711000</v>
      </c>
      <c r="J69" s="115">
        <v>0</v>
      </c>
      <c r="K69" s="115">
        <v>0</v>
      </c>
      <c r="L69" s="115">
        <v>0</v>
      </c>
      <c r="M69" s="115">
        <v>0</v>
      </c>
      <c r="N69" s="114">
        <f t="shared" si="12"/>
        <v>0</v>
      </c>
      <c r="O69" s="113">
        <f t="shared" si="13"/>
        <v>0</v>
      </c>
    </row>
    <row r="70" spans="1:15" s="108" customFormat="1" x14ac:dyDescent="0.2">
      <c r="A70" s="289" t="s">
        <v>172</v>
      </c>
      <c r="B70" s="260" t="s">
        <v>173</v>
      </c>
      <c r="C70" s="111">
        <v>151848000</v>
      </c>
      <c r="D70" s="112"/>
      <c r="E70" s="112"/>
      <c r="F70" s="111">
        <v>151848000</v>
      </c>
      <c r="G70" s="111"/>
      <c r="H70" s="111"/>
      <c r="I70" s="111">
        <v>151848000</v>
      </c>
      <c r="J70" s="111"/>
      <c r="K70" s="111"/>
      <c r="L70" s="111"/>
      <c r="M70" s="111"/>
      <c r="N70" s="110"/>
      <c r="O70" s="109"/>
    </row>
    <row r="71" spans="1:15" s="104" customFormat="1" ht="12.75" x14ac:dyDescent="0.25">
      <c r="A71" s="319" t="s">
        <v>171</v>
      </c>
      <c r="B71" s="320"/>
      <c r="C71" s="107">
        <f t="shared" ref="C71:M71" si="17">SUM(C72:C82)</f>
        <v>21000000000</v>
      </c>
      <c r="D71" s="107">
        <f t="shared" si="17"/>
        <v>0</v>
      </c>
      <c r="E71" s="107">
        <f t="shared" si="17"/>
        <v>0</v>
      </c>
      <c r="F71" s="107">
        <f t="shared" si="17"/>
        <v>21000000000</v>
      </c>
      <c r="G71" s="107">
        <f t="shared" si="17"/>
        <v>0</v>
      </c>
      <c r="H71" s="107">
        <f t="shared" si="17"/>
        <v>9911453202.3500004</v>
      </c>
      <c r="I71" s="107">
        <f t="shared" si="17"/>
        <v>11088546797.65</v>
      </c>
      <c r="J71" s="107">
        <f t="shared" si="17"/>
        <v>7263585762.3500004</v>
      </c>
      <c r="K71" s="107">
        <f t="shared" si="17"/>
        <v>0</v>
      </c>
      <c r="L71" s="107">
        <f t="shared" si="17"/>
        <v>0</v>
      </c>
      <c r="M71" s="107">
        <f t="shared" si="17"/>
        <v>0</v>
      </c>
      <c r="N71" s="106">
        <f t="shared" ref="N71:N83" si="18">+J71/F71</f>
        <v>0.34588503630238099</v>
      </c>
      <c r="O71" s="105">
        <f t="shared" ref="O71:O83" si="19">+K71/F71</f>
        <v>0</v>
      </c>
    </row>
    <row r="72" spans="1:15" ht="45" x14ac:dyDescent="0.2">
      <c r="A72" s="291" t="s">
        <v>117</v>
      </c>
      <c r="B72" s="272" t="s">
        <v>118</v>
      </c>
      <c r="C72" s="102">
        <v>5478939178</v>
      </c>
      <c r="D72" s="103">
        <v>0</v>
      </c>
      <c r="E72" s="103">
        <v>0</v>
      </c>
      <c r="F72" s="102">
        <v>5478939178</v>
      </c>
      <c r="G72" s="102">
        <v>0</v>
      </c>
      <c r="H72" s="102">
        <v>4973093796</v>
      </c>
      <c r="I72" s="102">
        <v>505845382</v>
      </c>
      <c r="J72" s="102">
        <v>3694986332</v>
      </c>
      <c r="K72" s="102">
        <v>0</v>
      </c>
      <c r="L72" s="102">
        <v>0</v>
      </c>
      <c r="M72" s="102">
        <v>0</v>
      </c>
      <c r="N72" s="101">
        <f t="shared" si="18"/>
        <v>0.67439812926501519</v>
      </c>
      <c r="O72" s="100">
        <f t="shared" si="19"/>
        <v>0</v>
      </c>
    </row>
    <row r="73" spans="1:15" ht="45" x14ac:dyDescent="0.2">
      <c r="A73" s="292" t="s">
        <v>119</v>
      </c>
      <c r="B73" s="273" t="s">
        <v>120</v>
      </c>
      <c r="C73" s="98">
        <v>841218420</v>
      </c>
      <c r="D73" s="99">
        <v>0</v>
      </c>
      <c r="E73" s="99">
        <v>0</v>
      </c>
      <c r="F73" s="98">
        <v>841218420</v>
      </c>
      <c r="G73" s="98">
        <v>0</v>
      </c>
      <c r="H73" s="98">
        <v>453136720</v>
      </c>
      <c r="I73" s="98">
        <v>388081700</v>
      </c>
      <c r="J73" s="98">
        <v>432000000</v>
      </c>
      <c r="K73" s="98">
        <v>0</v>
      </c>
      <c r="L73" s="98">
        <v>0</v>
      </c>
      <c r="M73" s="98">
        <v>0</v>
      </c>
      <c r="N73" s="97">
        <f t="shared" si="18"/>
        <v>0.51354082332148643</v>
      </c>
      <c r="O73" s="96">
        <f t="shared" si="19"/>
        <v>0</v>
      </c>
    </row>
    <row r="74" spans="1:15" ht="45" x14ac:dyDescent="0.2">
      <c r="A74" s="292" t="s">
        <v>121</v>
      </c>
      <c r="B74" s="273" t="s">
        <v>122</v>
      </c>
      <c r="C74" s="98">
        <v>2113630925</v>
      </c>
      <c r="D74" s="99">
        <v>0</v>
      </c>
      <c r="E74" s="99">
        <v>0</v>
      </c>
      <c r="F74" s="98">
        <v>2113630925</v>
      </c>
      <c r="G74" s="98">
        <v>0</v>
      </c>
      <c r="H74" s="98">
        <v>1267559930</v>
      </c>
      <c r="I74" s="98">
        <v>846070995</v>
      </c>
      <c r="J74" s="98">
        <v>429400006</v>
      </c>
      <c r="K74" s="98">
        <v>0</v>
      </c>
      <c r="L74" s="98">
        <v>0</v>
      </c>
      <c r="M74" s="98">
        <v>0</v>
      </c>
      <c r="N74" s="97">
        <f t="shared" si="18"/>
        <v>0.20315751483433656</v>
      </c>
      <c r="O74" s="96">
        <f t="shared" si="19"/>
        <v>0</v>
      </c>
    </row>
    <row r="75" spans="1:15" ht="45" x14ac:dyDescent="0.2">
      <c r="A75" s="292" t="s">
        <v>123</v>
      </c>
      <c r="B75" s="273" t="s">
        <v>124</v>
      </c>
      <c r="C75" s="98">
        <v>550000000</v>
      </c>
      <c r="D75" s="99">
        <v>0</v>
      </c>
      <c r="E75" s="99">
        <v>0</v>
      </c>
      <c r="F75" s="98">
        <v>550000000</v>
      </c>
      <c r="G75" s="98">
        <v>0</v>
      </c>
      <c r="H75" s="98">
        <v>0</v>
      </c>
      <c r="I75" s="98">
        <v>550000000</v>
      </c>
      <c r="J75" s="98">
        <v>0</v>
      </c>
      <c r="K75" s="98">
        <v>0</v>
      </c>
      <c r="L75" s="98">
        <v>0</v>
      </c>
      <c r="M75" s="98">
        <v>0</v>
      </c>
      <c r="N75" s="97">
        <f t="shared" si="18"/>
        <v>0</v>
      </c>
      <c r="O75" s="96">
        <f t="shared" si="19"/>
        <v>0</v>
      </c>
    </row>
    <row r="76" spans="1:15" ht="67.5" x14ac:dyDescent="0.2">
      <c r="A76" s="292" t="s">
        <v>125</v>
      </c>
      <c r="B76" s="273" t="s">
        <v>126</v>
      </c>
      <c r="C76" s="98">
        <v>3740440000</v>
      </c>
      <c r="D76" s="99">
        <v>0</v>
      </c>
      <c r="E76" s="99">
        <v>0</v>
      </c>
      <c r="F76" s="98">
        <v>3740440000</v>
      </c>
      <c r="G76" s="98">
        <v>0</v>
      </c>
      <c r="H76" s="98">
        <v>943700000</v>
      </c>
      <c r="I76" s="98">
        <v>2796740000</v>
      </c>
      <c r="J76" s="98">
        <v>943133334</v>
      </c>
      <c r="K76" s="98">
        <v>0</v>
      </c>
      <c r="L76" s="98">
        <v>0</v>
      </c>
      <c r="M76" s="98">
        <v>0</v>
      </c>
      <c r="N76" s="97">
        <f t="shared" si="18"/>
        <v>0.25214502411481005</v>
      </c>
      <c r="O76" s="96">
        <f t="shared" si="19"/>
        <v>0</v>
      </c>
    </row>
    <row r="77" spans="1:15" ht="67.5" x14ac:dyDescent="0.2">
      <c r="A77" s="292" t="s">
        <v>127</v>
      </c>
      <c r="B77" s="273" t="s">
        <v>128</v>
      </c>
      <c r="C77" s="98">
        <v>1030770275</v>
      </c>
      <c r="D77" s="99">
        <v>0</v>
      </c>
      <c r="E77" s="99">
        <v>0</v>
      </c>
      <c r="F77" s="98">
        <v>1030770275</v>
      </c>
      <c r="G77" s="98">
        <v>0</v>
      </c>
      <c r="H77" s="98">
        <v>187000000</v>
      </c>
      <c r="I77" s="98">
        <v>843770275</v>
      </c>
      <c r="J77" s="98">
        <v>186433334</v>
      </c>
      <c r="K77" s="98">
        <v>0</v>
      </c>
      <c r="L77" s="98">
        <v>0</v>
      </c>
      <c r="M77" s="98">
        <v>0</v>
      </c>
      <c r="N77" s="97">
        <f t="shared" si="18"/>
        <v>0.18086797662068788</v>
      </c>
      <c r="O77" s="96">
        <f t="shared" si="19"/>
        <v>0</v>
      </c>
    </row>
    <row r="78" spans="1:15" ht="56.25" x14ac:dyDescent="0.2">
      <c r="A78" s="292" t="s">
        <v>129</v>
      </c>
      <c r="B78" s="273" t="s">
        <v>130</v>
      </c>
      <c r="C78" s="98">
        <v>515323489</v>
      </c>
      <c r="D78" s="99">
        <v>0</v>
      </c>
      <c r="E78" s="99">
        <v>0</v>
      </c>
      <c r="F78" s="98">
        <v>515323489</v>
      </c>
      <c r="G78" s="98">
        <v>0</v>
      </c>
      <c r="H78" s="98">
        <v>0</v>
      </c>
      <c r="I78" s="98">
        <v>515323489</v>
      </c>
      <c r="J78" s="98">
        <v>0</v>
      </c>
      <c r="K78" s="98">
        <v>0</v>
      </c>
      <c r="L78" s="98">
        <v>0</v>
      </c>
      <c r="M78" s="98">
        <v>0</v>
      </c>
      <c r="N78" s="97">
        <f t="shared" si="18"/>
        <v>0</v>
      </c>
      <c r="O78" s="96">
        <f t="shared" si="19"/>
        <v>0</v>
      </c>
    </row>
    <row r="79" spans="1:15" ht="56.25" x14ac:dyDescent="0.2">
      <c r="A79" s="292" t="s">
        <v>131</v>
      </c>
      <c r="B79" s="273" t="s">
        <v>132</v>
      </c>
      <c r="C79" s="98">
        <v>2401001710</v>
      </c>
      <c r="D79" s="99">
        <v>0</v>
      </c>
      <c r="E79" s="99">
        <v>0</v>
      </c>
      <c r="F79" s="98">
        <v>2401001710</v>
      </c>
      <c r="G79" s="98">
        <v>0</v>
      </c>
      <c r="H79" s="98">
        <v>645512756.35000002</v>
      </c>
      <c r="I79" s="98">
        <v>1755488953.6500001</v>
      </c>
      <c r="J79" s="98">
        <v>329182756.35000002</v>
      </c>
      <c r="K79" s="98">
        <v>0</v>
      </c>
      <c r="L79" s="98">
        <v>0</v>
      </c>
      <c r="M79" s="98">
        <v>0</v>
      </c>
      <c r="N79" s="97">
        <f t="shared" si="18"/>
        <v>0.13710225818623012</v>
      </c>
      <c r="O79" s="96">
        <f t="shared" si="19"/>
        <v>0</v>
      </c>
    </row>
    <row r="80" spans="1:15" ht="56.25" x14ac:dyDescent="0.2">
      <c r="A80" s="292" t="s">
        <v>133</v>
      </c>
      <c r="B80" s="273" t="s">
        <v>134</v>
      </c>
      <c r="C80" s="98">
        <v>1358500000</v>
      </c>
      <c r="D80" s="99">
        <v>0</v>
      </c>
      <c r="E80" s="99">
        <v>0</v>
      </c>
      <c r="F80" s="98">
        <v>1358500000</v>
      </c>
      <c r="G80" s="98">
        <v>0</v>
      </c>
      <c r="H80" s="98">
        <v>346500000</v>
      </c>
      <c r="I80" s="98">
        <v>1012000000</v>
      </c>
      <c r="J80" s="98">
        <v>291500000</v>
      </c>
      <c r="K80" s="98">
        <v>0</v>
      </c>
      <c r="L80" s="98">
        <v>0</v>
      </c>
      <c r="M80" s="98">
        <v>0</v>
      </c>
      <c r="N80" s="97">
        <f t="shared" si="18"/>
        <v>0.2145748987854251</v>
      </c>
      <c r="O80" s="96">
        <f t="shared" si="19"/>
        <v>0</v>
      </c>
    </row>
    <row r="81" spans="1:15" ht="56.25" x14ac:dyDescent="0.2">
      <c r="A81" s="292" t="s">
        <v>135</v>
      </c>
      <c r="B81" s="273" t="s">
        <v>136</v>
      </c>
      <c r="C81" s="98">
        <v>1276000000</v>
      </c>
      <c r="D81" s="99">
        <v>0</v>
      </c>
      <c r="E81" s="99">
        <v>0</v>
      </c>
      <c r="F81" s="98">
        <v>1276000000</v>
      </c>
      <c r="G81" s="98">
        <v>0</v>
      </c>
      <c r="H81" s="98">
        <v>339500000</v>
      </c>
      <c r="I81" s="98">
        <v>936500000</v>
      </c>
      <c r="J81" s="98">
        <v>339500000</v>
      </c>
      <c r="K81" s="98">
        <v>0</v>
      </c>
      <c r="L81" s="98">
        <v>0</v>
      </c>
      <c r="M81" s="98">
        <v>0</v>
      </c>
      <c r="N81" s="97">
        <f t="shared" si="18"/>
        <v>0.26606583072100315</v>
      </c>
      <c r="O81" s="96">
        <f t="shared" si="19"/>
        <v>0</v>
      </c>
    </row>
    <row r="82" spans="1:15" ht="68.25" thickBot="1" x14ac:dyDescent="0.25">
      <c r="A82" s="293" t="s">
        <v>137</v>
      </c>
      <c r="B82" s="274" t="s">
        <v>138</v>
      </c>
      <c r="C82" s="94">
        <v>1694176003</v>
      </c>
      <c r="D82" s="95">
        <v>0</v>
      </c>
      <c r="E82" s="95">
        <v>0</v>
      </c>
      <c r="F82" s="94">
        <v>1694176003</v>
      </c>
      <c r="G82" s="94">
        <v>0</v>
      </c>
      <c r="H82" s="94">
        <v>755450000</v>
      </c>
      <c r="I82" s="94">
        <v>938726003</v>
      </c>
      <c r="J82" s="94">
        <v>617450000</v>
      </c>
      <c r="K82" s="94">
        <v>0</v>
      </c>
      <c r="L82" s="94">
        <v>0</v>
      </c>
      <c r="M82" s="94">
        <v>0</v>
      </c>
      <c r="N82" s="93">
        <f t="shared" si="18"/>
        <v>0.36445445981210728</v>
      </c>
      <c r="O82" s="92">
        <f t="shared" si="19"/>
        <v>0</v>
      </c>
    </row>
    <row r="83" spans="1:15" s="88" customFormat="1" ht="14.25" thickTop="1" thickBot="1" x14ac:dyDescent="0.3">
      <c r="A83" s="321" t="s">
        <v>174</v>
      </c>
      <c r="B83" s="322" t="s">
        <v>0</v>
      </c>
      <c r="C83" s="91">
        <f t="shared" ref="C83:M83" si="20">+C5+C71</f>
        <v>63023489000</v>
      </c>
      <c r="D83" s="91">
        <f t="shared" si="20"/>
        <v>800</v>
      </c>
      <c r="E83" s="91">
        <f t="shared" si="20"/>
        <v>800</v>
      </c>
      <c r="F83" s="91">
        <f t="shared" si="20"/>
        <v>63023489000</v>
      </c>
      <c r="G83" s="91">
        <f t="shared" si="20"/>
        <v>11551645000</v>
      </c>
      <c r="H83" s="91">
        <f t="shared" si="20"/>
        <v>36577405487.019997</v>
      </c>
      <c r="I83" s="91">
        <f t="shared" si="20"/>
        <v>14894438512.98</v>
      </c>
      <c r="J83" s="91">
        <f t="shared" si="20"/>
        <v>15633510661.470001</v>
      </c>
      <c r="K83" s="91">
        <f t="shared" si="20"/>
        <v>1540728475.1399999</v>
      </c>
      <c r="L83" s="91">
        <f t="shared" si="20"/>
        <v>1540728475.1399999</v>
      </c>
      <c r="M83" s="91">
        <f t="shared" si="20"/>
        <v>1529693023.54</v>
      </c>
      <c r="N83" s="90">
        <f t="shared" si="18"/>
        <v>0.24805847644312426</v>
      </c>
      <c r="O83" s="89">
        <f t="shared" si="19"/>
        <v>2.4446892731375122E-2</v>
      </c>
    </row>
    <row r="84" spans="1:15" ht="12" thickTop="1" x14ac:dyDescent="0.2">
      <c r="A84" s="16" t="s">
        <v>175</v>
      </c>
    </row>
  </sheetData>
  <mergeCells count="10">
    <mergeCell ref="A71:B71"/>
    <mergeCell ref="A83:B83"/>
    <mergeCell ref="A1:O1"/>
    <mergeCell ref="A2:O2"/>
    <mergeCell ref="A3:O3"/>
    <mergeCell ref="A62:B62"/>
    <mergeCell ref="A67:B67"/>
    <mergeCell ref="A5:B5"/>
    <mergeCell ref="A6:B6"/>
    <mergeCell ref="A35:B3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2AB4-517E-4027-B452-AEEFED692314}">
  <dimension ref="A1:AA72"/>
  <sheetViews>
    <sheetView showGridLines="0" topLeftCell="A50" workbookViewId="0">
      <selection activeCell="Q27" sqref="Q27:Q53"/>
    </sheetView>
  </sheetViews>
  <sheetFormatPr baseColWidth="10" defaultRowHeight="15" x14ac:dyDescent="0.25"/>
  <cols>
    <col min="1" max="1" width="13.42578125" style="298" customWidth="1"/>
    <col min="2" max="2" width="27" style="298" customWidth="1"/>
    <col min="3" max="3" width="21.5703125" style="298" customWidth="1"/>
    <col min="4" max="11" width="5.42578125" style="298" hidden="1" customWidth="1"/>
    <col min="12" max="12" width="7" style="298" hidden="1" customWidth="1"/>
    <col min="13" max="13" width="9.5703125" style="298" hidden="1" customWidth="1"/>
    <col min="14" max="14" width="8" style="298" hidden="1" customWidth="1"/>
    <col min="15" max="15" width="9.5703125" style="298" hidden="1" customWidth="1"/>
    <col min="16" max="16" width="27.5703125" style="298" customWidth="1"/>
    <col min="17" max="27" width="18.85546875" style="298" customWidth="1"/>
    <col min="28" max="28" width="0" style="298" hidden="1" customWidth="1"/>
    <col min="29" max="29" width="6.42578125" style="298" customWidth="1"/>
    <col min="30" max="16384" width="11.42578125" style="298"/>
  </cols>
  <sheetData>
    <row r="1" spans="1:27" x14ac:dyDescent="0.25">
      <c r="A1" s="296" t="s">
        <v>187</v>
      </c>
      <c r="B1" s="296">
        <v>2023</v>
      </c>
      <c r="C1" s="297" t="s">
        <v>0</v>
      </c>
      <c r="D1" s="297" t="s">
        <v>0</v>
      </c>
      <c r="E1" s="297" t="s">
        <v>0</v>
      </c>
      <c r="F1" s="297" t="s">
        <v>0</v>
      </c>
      <c r="G1" s="297" t="s">
        <v>0</v>
      </c>
      <c r="H1" s="297" t="s">
        <v>0</v>
      </c>
      <c r="I1" s="297" t="s">
        <v>0</v>
      </c>
      <c r="J1" s="297" t="s">
        <v>0</v>
      </c>
      <c r="K1" s="297" t="s">
        <v>0</v>
      </c>
      <c r="L1" s="297" t="s">
        <v>0</v>
      </c>
      <c r="M1" s="297" t="s">
        <v>0</v>
      </c>
      <c r="N1" s="297" t="s">
        <v>0</v>
      </c>
      <c r="O1" s="297" t="s">
        <v>0</v>
      </c>
      <c r="P1" s="297" t="s">
        <v>0</v>
      </c>
      <c r="Q1" s="297" t="s">
        <v>0</v>
      </c>
      <c r="R1" s="297" t="s">
        <v>0</v>
      </c>
      <c r="S1" s="297" t="s">
        <v>0</v>
      </c>
      <c r="T1" s="297" t="s">
        <v>0</v>
      </c>
      <c r="U1" s="297" t="s">
        <v>0</v>
      </c>
      <c r="V1" s="297" t="s">
        <v>0</v>
      </c>
      <c r="W1" s="297" t="s">
        <v>0</v>
      </c>
      <c r="X1" s="297" t="s">
        <v>0</v>
      </c>
      <c r="Y1" s="297" t="s">
        <v>0</v>
      </c>
      <c r="Z1" s="297" t="s">
        <v>0</v>
      </c>
      <c r="AA1" s="297" t="s">
        <v>0</v>
      </c>
    </row>
    <row r="2" spans="1:27" x14ac:dyDescent="0.25">
      <c r="A2" s="296" t="s">
        <v>188</v>
      </c>
      <c r="B2" s="296" t="s">
        <v>189</v>
      </c>
      <c r="C2" s="297" t="s">
        <v>0</v>
      </c>
      <c r="D2" s="297" t="s">
        <v>0</v>
      </c>
      <c r="E2" s="297" t="s">
        <v>0</v>
      </c>
      <c r="F2" s="297" t="s">
        <v>0</v>
      </c>
      <c r="G2" s="297" t="s">
        <v>0</v>
      </c>
      <c r="H2" s="297" t="s">
        <v>0</v>
      </c>
      <c r="I2" s="297" t="s">
        <v>0</v>
      </c>
      <c r="J2" s="297" t="s">
        <v>0</v>
      </c>
      <c r="K2" s="297" t="s">
        <v>0</v>
      </c>
      <c r="L2" s="297" t="s">
        <v>0</v>
      </c>
      <c r="M2" s="297" t="s">
        <v>0</v>
      </c>
      <c r="N2" s="297" t="s">
        <v>0</v>
      </c>
      <c r="O2" s="297" t="s">
        <v>0</v>
      </c>
      <c r="P2" s="297" t="s">
        <v>0</v>
      </c>
      <c r="Q2" s="297" t="s">
        <v>0</v>
      </c>
      <c r="R2" s="297" t="s">
        <v>0</v>
      </c>
      <c r="S2" s="297" t="s">
        <v>0</v>
      </c>
      <c r="T2" s="297" t="s">
        <v>0</v>
      </c>
      <c r="U2" s="297" t="s">
        <v>0</v>
      </c>
      <c r="V2" s="297" t="s">
        <v>0</v>
      </c>
      <c r="W2" s="297" t="s">
        <v>0</v>
      </c>
      <c r="X2" s="297" t="s">
        <v>0</v>
      </c>
      <c r="Y2" s="297" t="s">
        <v>0</v>
      </c>
      <c r="Z2" s="297" t="s">
        <v>0</v>
      </c>
      <c r="AA2" s="297" t="s">
        <v>0</v>
      </c>
    </row>
    <row r="3" spans="1:27" x14ac:dyDescent="0.25">
      <c r="A3" s="296" t="s">
        <v>1</v>
      </c>
      <c r="B3" s="296" t="s">
        <v>195</v>
      </c>
      <c r="C3" s="297" t="s">
        <v>0</v>
      </c>
      <c r="D3" s="297" t="s">
        <v>0</v>
      </c>
      <c r="E3" s="297" t="s">
        <v>0</v>
      </c>
      <c r="F3" s="297" t="s">
        <v>0</v>
      </c>
      <c r="G3" s="297" t="s">
        <v>0</v>
      </c>
      <c r="H3" s="297" t="s">
        <v>0</v>
      </c>
      <c r="I3" s="297" t="s">
        <v>0</v>
      </c>
      <c r="J3" s="297" t="s">
        <v>0</v>
      </c>
      <c r="K3" s="297" t="s">
        <v>0</v>
      </c>
      <c r="L3" s="297" t="s">
        <v>0</v>
      </c>
      <c r="M3" s="297" t="s">
        <v>0</v>
      </c>
      <c r="N3" s="297" t="s">
        <v>0</v>
      </c>
      <c r="O3" s="297" t="s">
        <v>0</v>
      </c>
      <c r="P3" s="297" t="s">
        <v>0</v>
      </c>
      <c r="Q3" s="297" t="s">
        <v>0</v>
      </c>
      <c r="R3" s="297" t="s">
        <v>0</v>
      </c>
      <c r="S3" s="297" t="s">
        <v>0</v>
      </c>
      <c r="T3" s="297" t="s">
        <v>0</v>
      </c>
      <c r="U3" s="297" t="s">
        <v>0</v>
      </c>
      <c r="V3" s="297" t="s">
        <v>0</v>
      </c>
      <c r="W3" s="297" t="s">
        <v>0</v>
      </c>
      <c r="X3" s="297" t="s">
        <v>0</v>
      </c>
      <c r="Y3" s="297" t="s">
        <v>0</v>
      </c>
      <c r="Z3" s="297" t="s">
        <v>0</v>
      </c>
      <c r="AA3" s="297" t="s">
        <v>0</v>
      </c>
    </row>
    <row r="4" spans="1:27" ht="24" x14ac:dyDescent="0.25">
      <c r="A4" s="296" t="s">
        <v>196</v>
      </c>
      <c r="B4" s="296" t="s">
        <v>197</v>
      </c>
      <c r="C4" s="296" t="s">
        <v>198</v>
      </c>
      <c r="D4" s="296" t="s">
        <v>199</v>
      </c>
      <c r="E4" s="296" t="s">
        <v>200</v>
      </c>
      <c r="F4" s="296" t="s">
        <v>201</v>
      </c>
      <c r="G4" s="296" t="s">
        <v>202</v>
      </c>
      <c r="H4" s="296" t="s">
        <v>203</v>
      </c>
      <c r="I4" s="296" t="s">
        <v>204</v>
      </c>
      <c r="J4" s="296" t="s">
        <v>205</v>
      </c>
      <c r="K4" s="296" t="s">
        <v>206</v>
      </c>
      <c r="L4" s="296" t="s">
        <v>207</v>
      </c>
      <c r="M4" s="296" t="s">
        <v>208</v>
      </c>
      <c r="N4" s="296" t="s">
        <v>209</v>
      </c>
      <c r="O4" s="296" t="s">
        <v>210</v>
      </c>
      <c r="P4" s="296" t="s">
        <v>3</v>
      </c>
      <c r="Q4" s="296" t="s">
        <v>4</v>
      </c>
      <c r="R4" s="296" t="s">
        <v>5</v>
      </c>
      <c r="S4" s="296" t="s">
        <v>6</v>
      </c>
      <c r="T4" s="296" t="s">
        <v>7</v>
      </c>
      <c r="U4" s="296" t="s">
        <v>8</v>
      </c>
      <c r="V4" s="296" t="s">
        <v>9</v>
      </c>
      <c r="W4" s="296" t="s">
        <v>10</v>
      </c>
      <c r="X4" s="296" t="s">
        <v>11</v>
      </c>
      <c r="Y4" s="296" t="s">
        <v>12</v>
      </c>
      <c r="Z4" s="296" t="s">
        <v>13</v>
      </c>
      <c r="AA4" s="296" t="s">
        <v>14</v>
      </c>
    </row>
    <row r="5" spans="1:27" ht="33.75" x14ac:dyDescent="0.25">
      <c r="A5" s="299" t="s">
        <v>211</v>
      </c>
      <c r="B5" s="300" t="s">
        <v>212</v>
      </c>
      <c r="C5" s="301" t="s">
        <v>15</v>
      </c>
      <c r="D5" s="299" t="s">
        <v>213</v>
      </c>
      <c r="E5" s="299" t="s">
        <v>214</v>
      </c>
      <c r="F5" s="299" t="s">
        <v>214</v>
      </c>
      <c r="G5" s="299" t="s">
        <v>214</v>
      </c>
      <c r="H5" s="299" t="s">
        <v>215</v>
      </c>
      <c r="I5" s="299" t="s">
        <v>215</v>
      </c>
      <c r="J5" s="299"/>
      <c r="K5" s="299"/>
      <c r="L5" s="299"/>
      <c r="M5" s="299" t="s">
        <v>216</v>
      </c>
      <c r="N5" s="299" t="s">
        <v>217</v>
      </c>
      <c r="O5" s="299" t="s">
        <v>218</v>
      </c>
      <c r="P5" s="300" t="s">
        <v>16</v>
      </c>
      <c r="Q5" s="302">
        <v>9307850000</v>
      </c>
      <c r="R5" s="302">
        <v>427269592</v>
      </c>
      <c r="S5" s="302">
        <v>0</v>
      </c>
      <c r="T5" s="302">
        <v>9735119592</v>
      </c>
      <c r="U5" s="302">
        <v>0</v>
      </c>
      <c r="V5" s="302">
        <v>9735119592</v>
      </c>
      <c r="W5" s="302">
        <v>0</v>
      </c>
      <c r="X5" s="302">
        <v>6764958207</v>
      </c>
      <c r="Y5" s="302">
        <v>6764206959</v>
      </c>
      <c r="Z5" s="302">
        <v>6764206959</v>
      </c>
      <c r="AA5" s="302">
        <v>6764206959</v>
      </c>
    </row>
    <row r="6" spans="1:27" ht="33.75" x14ac:dyDescent="0.25">
      <c r="A6" s="299" t="s">
        <v>211</v>
      </c>
      <c r="B6" s="300" t="s">
        <v>212</v>
      </c>
      <c r="C6" s="301" t="s">
        <v>17</v>
      </c>
      <c r="D6" s="299" t="s">
        <v>213</v>
      </c>
      <c r="E6" s="299" t="s">
        <v>214</v>
      </c>
      <c r="F6" s="299" t="s">
        <v>214</v>
      </c>
      <c r="G6" s="299" t="s">
        <v>214</v>
      </c>
      <c r="H6" s="299" t="s">
        <v>215</v>
      </c>
      <c r="I6" s="299" t="s">
        <v>219</v>
      </c>
      <c r="J6" s="299"/>
      <c r="K6" s="299"/>
      <c r="L6" s="299"/>
      <c r="M6" s="299" t="s">
        <v>216</v>
      </c>
      <c r="N6" s="299" t="s">
        <v>217</v>
      </c>
      <c r="O6" s="299" t="s">
        <v>218</v>
      </c>
      <c r="P6" s="300" t="s">
        <v>18</v>
      </c>
      <c r="Q6" s="302">
        <v>550000000</v>
      </c>
      <c r="R6" s="302">
        <v>106728388</v>
      </c>
      <c r="S6" s="302">
        <v>0</v>
      </c>
      <c r="T6" s="302">
        <v>656728388</v>
      </c>
      <c r="U6" s="302">
        <v>0</v>
      </c>
      <c r="V6" s="302">
        <v>656728388</v>
      </c>
      <c r="W6" s="302">
        <v>0</v>
      </c>
      <c r="X6" s="302">
        <v>569259169</v>
      </c>
      <c r="Y6" s="302">
        <v>569259169</v>
      </c>
      <c r="Z6" s="302">
        <v>569259169</v>
      </c>
      <c r="AA6" s="302">
        <v>569259169</v>
      </c>
    </row>
    <row r="7" spans="1:27" ht="33.75" x14ac:dyDescent="0.25">
      <c r="A7" s="299" t="s">
        <v>211</v>
      </c>
      <c r="B7" s="300" t="s">
        <v>212</v>
      </c>
      <c r="C7" s="301" t="s">
        <v>19</v>
      </c>
      <c r="D7" s="299" t="s">
        <v>213</v>
      </c>
      <c r="E7" s="299" t="s">
        <v>214</v>
      </c>
      <c r="F7" s="299" t="s">
        <v>214</v>
      </c>
      <c r="G7" s="299" t="s">
        <v>214</v>
      </c>
      <c r="H7" s="299" t="s">
        <v>215</v>
      </c>
      <c r="I7" s="299" t="s">
        <v>220</v>
      </c>
      <c r="J7" s="299"/>
      <c r="K7" s="299"/>
      <c r="L7" s="299"/>
      <c r="M7" s="299" t="s">
        <v>216</v>
      </c>
      <c r="N7" s="299" t="s">
        <v>217</v>
      </c>
      <c r="O7" s="299" t="s">
        <v>218</v>
      </c>
      <c r="P7" s="300" t="s">
        <v>20</v>
      </c>
      <c r="Q7" s="302">
        <v>16500000</v>
      </c>
      <c r="R7" s="302">
        <v>0</v>
      </c>
      <c r="S7" s="302">
        <v>0</v>
      </c>
      <c r="T7" s="302">
        <v>16500000</v>
      </c>
      <c r="U7" s="302">
        <v>0</v>
      </c>
      <c r="V7" s="302">
        <v>16500000</v>
      </c>
      <c r="W7" s="302">
        <v>0</v>
      </c>
      <c r="X7" s="302">
        <v>11759687</v>
      </c>
      <c r="Y7" s="302">
        <v>11759687</v>
      </c>
      <c r="Z7" s="302">
        <v>11759687</v>
      </c>
      <c r="AA7" s="302">
        <v>11759687</v>
      </c>
    </row>
    <row r="8" spans="1:27" ht="33.75" x14ac:dyDescent="0.25">
      <c r="A8" s="299" t="s">
        <v>211</v>
      </c>
      <c r="B8" s="300" t="s">
        <v>212</v>
      </c>
      <c r="C8" s="301" t="s">
        <v>21</v>
      </c>
      <c r="D8" s="299" t="s">
        <v>213</v>
      </c>
      <c r="E8" s="299" t="s">
        <v>214</v>
      </c>
      <c r="F8" s="299" t="s">
        <v>214</v>
      </c>
      <c r="G8" s="299" t="s">
        <v>214</v>
      </c>
      <c r="H8" s="299" t="s">
        <v>215</v>
      </c>
      <c r="I8" s="299" t="s">
        <v>221</v>
      </c>
      <c r="J8" s="299"/>
      <c r="K8" s="299"/>
      <c r="L8" s="299"/>
      <c r="M8" s="299" t="s">
        <v>216</v>
      </c>
      <c r="N8" s="299" t="s">
        <v>217</v>
      </c>
      <c r="O8" s="299" t="s">
        <v>218</v>
      </c>
      <c r="P8" s="300" t="s">
        <v>22</v>
      </c>
      <c r="Q8" s="302">
        <v>900000000</v>
      </c>
      <c r="R8" s="302">
        <v>0</v>
      </c>
      <c r="S8" s="302">
        <v>394847252</v>
      </c>
      <c r="T8" s="302">
        <v>505152748</v>
      </c>
      <c r="U8" s="302">
        <v>0</v>
      </c>
      <c r="V8" s="302">
        <v>505152748</v>
      </c>
      <c r="W8" s="302">
        <v>0</v>
      </c>
      <c r="X8" s="302">
        <v>491488135</v>
      </c>
      <c r="Y8" s="302">
        <v>491488135</v>
      </c>
      <c r="Z8" s="302">
        <v>491488135</v>
      </c>
      <c r="AA8" s="302">
        <v>491488135</v>
      </c>
    </row>
    <row r="9" spans="1:27" ht="33.75" x14ac:dyDescent="0.25">
      <c r="A9" s="299" t="s">
        <v>211</v>
      </c>
      <c r="B9" s="300" t="s">
        <v>212</v>
      </c>
      <c r="C9" s="301" t="s">
        <v>23</v>
      </c>
      <c r="D9" s="299" t="s">
        <v>213</v>
      </c>
      <c r="E9" s="299" t="s">
        <v>214</v>
      </c>
      <c r="F9" s="299" t="s">
        <v>214</v>
      </c>
      <c r="G9" s="299" t="s">
        <v>214</v>
      </c>
      <c r="H9" s="299" t="s">
        <v>215</v>
      </c>
      <c r="I9" s="299" t="s">
        <v>222</v>
      </c>
      <c r="J9" s="299"/>
      <c r="K9" s="299"/>
      <c r="L9" s="299"/>
      <c r="M9" s="299" t="s">
        <v>216</v>
      </c>
      <c r="N9" s="299" t="s">
        <v>217</v>
      </c>
      <c r="O9" s="299" t="s">
        <v>218</v>
      </c>
      <c r="P9" s="300" t="s">
        <v>24</v>
      </c>
      <c r="Q9" s="302">
        <v>450000000</v>
      </c>
      <c r="R9" s="302">
        <v>0</v>
      </c>
      <c r="S9" s="302">
        <v>100609689</v>
      </c>
      <c r="T9" s="302">
        <v>349390311</v>
      </c>
      <c r="U9" s="302">
        <v>0</v>
      </c>
      <c r="V9" s="302">
        <v>349390311</v>
      </c>
      <c r="W9" s="302">
        <v>0</v>
      </c>
      <c r="X9" s="302">
        <v>218316826</v>
      </c>
      <c r="Y9" s="302">
        <v>218316826</v>
      </c>
      <c r="Z9" s="302">
        <v>218316826</v>
      </c>
      <c r="AA9" s="302">
        <v>218316826</v>
      </c>
    </row>
    <row r="10" spans="1:27" ht="33.75" x14ac:dyDescent="0.25">
      <c r="A10" s="299" t="s">
        <v>211</v>
      </c>
      <c r="B10" s="300" t="s">
        <v>212</v>
      </c>
      <c r="C10" s="301" t="s">
        <v>25</v>
      </c>
      <c r="D10" s="299" t="s">
        <v>213</v>
      </c>
      <c r="E10" s="299" t="s">
        <v>214</v>
      </c>
      <c r="F10" s="299" t="s">
        <v>214</v>
      </c>
      <c r="G10" s="299" t="s">
        <v>214</v>
      </c>
      <c r="H10" s="299" t="s">
        <v>215</v>
      </c>
      <c r="I10" s="299" t="s">
        <v>223</v>
      </c>
      <c r="J10" s="299"/>
      <c r="K10" s="299"/>
      <c r="L10" s="299"/>
      <c r="M10" s="299" t="s">
        <v>216</v>
      </c>
      <c r="N10" s="299" t="s">
        <v>217</v>
      </c>
      <c r="O10" s="299" t="s">
        <v>218</v>
      </c>
      <c r="P10" s="300" t="s">
        <v>26</v>
      </c>
      <c r="Q10" s="302">
        <v>90000000</v>
      </c>
      <c r="R10" s="302">
        <v>0</v>
      </c>
      <c r="S10" s="302">
        <v>6118699</v>
      </c>
      <c r="T10" s="302">
        <v>83881301</v>
      </c>
      <c r="U10" s="302">
        <v>0</v>
      </c>
      <c r="V10" s="302">
        <v>83881301</v>
      </c>
      <c r="W10" s="302">
        <v>0</v>
      </c>
      <c r="X10" s="302">
        <v>39757771</v>
      </c>
      <c r="Y10" s="302">
        <v>39757771</v>
      </c>
      <c r="Z10" s="302">
        <v>39757771</v>
      </c>
      <c r="AA10" s="302">
        <v>39757771</v>
      </c>
    </row>
    <row r="11" spans="1:27" ht="33.75" x14ac:dyDescent="0.25">
      <c r="A11" s="299" t="s">
        <v>211</v>
      </c>
      <c r="B11" s="300" t="s">
        <v>212</v>
      </c>
      <c r="C11" s="301" t="s">
        <v>27</v>
      </c>
      <c r="D11" s="299" t="s">
        <v>213</v>
      </c>
      <c r="E11" s="299" t="s">
        <v>214</v>
      </c>
      <c r="F11" s="299" t="s">
        <v>214</v>
      </c>
      <c r="G11" s="299" t="s">
        <v>214</v>
      </c>
      <c r="H11" s="299" t="s">
        <v>215</v>
      </c>
      <c r="I11" s="299" t="s">
        <v>224</v>
      </c>
      <c r="J11" s="299"/>
      <c r="K11" s="299"/>
      <c r="L11" s="299"/>
      <c r="M11" s="299" t="s">
        <v>216</v>
      </c>
      <c r="N11" s="299" t="s">
        <v>217</v>
      </c>
      <c r="O11" s="299" t="s">
        <v>218</v>
      </c>
      <c r="P11" s="300" t="s">
        <v>28</v>
      </c>
      <c r="Q11" s="302">
        <v>1250000000</v>
      </c>
      <c r="R11" s="302">
        <v>0</v>
      </c>
      <c r="S11" s="302">
        <v>1000000000</v>
      </c>
      <c r="T11" s="302">
        <v>250000000</v>
      </c>
      <c r="U11" s="302">
        <v>0</v>
      </c>
      <c r="V11" s="302">
        <v>250000000</v>
      </c>
      <c r="W11" s="302">
        <v>0</v>
      </c>
      <c r="X11" s="302">
        <v>17990081</v>
      </c>
      <c r="Y11" s="302">
        <v>17990081</v>
      </c>
      <c r="Z11" s="302">
        <v>17990081</v>
      </c>
      <c r="AA11" s="302">
        <v>17990081</v>
      </c>
    </row>
    <row r="12" spans="1:27" ht="33.75" x14ac:dyDescent="0.25">
      <c r="A12" s="299" t="s">
        <v>211</v>
      </c>
      <c r="B12" s="300" t="s">
        <v>212</v>
      </c>
      <c r="C12" s="301" t="s">
        <v>29</v>
      </c>
      <c r="D12" s="299" t="s">
        <v>213</v>
      </c>
      <c r="E12" s="299" t="s">
        <v>214</v>
      </c>
      <c r="F12" s="299" t="s">
        <v>214</v>
      </c>
      <c r="G12" s="299" t="s">
        <v>214</v>
      </c>
      <c r="H12" s="299" t="s">
        <v>215</v>
      </c>
      <c r="I12" s="299" t="s">
        <v>225</v>
      </c>
      <c r="J12" s="299"/>
      <c r="K12" s="299"/>
      <c r="L12" s="299"/>
      <c r="M12" s="299" t="s">
        <v>216</v>
      </c>
      <c r="N12" s="299" t="s">
        <v>217</v>
      </c>
      <c r="O12" s="299" t="s">
        <v>218</v>
      </c>
      <c r="P12" s="300" t="s">
        <v>30</v>
      </c>
      <c r="Q12" s="302">
        <v>600000000</v>
      </c>
      <c r="R12" s="302">
        <v>0</v>
      </c>
      <c r="S12" s="302">
        <v>32422340</v>
      </c>
      <c r="T12" s="302">
        <v>567577660</v>
      </c>
      <c r="U12" s="302">
        <v>0</v>
      </c>
      <c r="V12" s="302">
        <v>567577660</v>
      </c>
      <c r="W12" s="302">
        <v>0</v>
      </c>
      <c r="X12" s="302">
        <v>305294944</v>
      </c>
      <c r="Y12" s="302">
        <v>305294944</v>
      </c>
      <c r="Z12" s="302">
        <v>305294944</v>
      </c>
      <c r="AA12" s="302">
        <v>305294944</v>
      </c>
    </row>
    <row r="13" spans="1:27" ht="33.75" x14ac:dyDescent="0.25">
      <c r="A13" s="299" t="s">
        <v>211</v>
      </c>
      <c r="B13" s="300" t="s">
        <v>212</v>
      </c>
      <c r="C13" s="301" t="s">
        <v>31</v>
      </c>
      <c r="D13" s="299" t="s">
        <v>213</v>
      </c>
      <c r="E13" s="299" t="s">
        <v>214</v>
      </c>
      <c r="F13" s="299" t="s">
        <v>214</v>
      </c>
      <c r="G13" s="299" t="s">
        <v>226</v>
      </c>
      <c r="H13" s="299" t="s">
        <v>215</v>
      </c>
      <c r="I13" s="299"/>
      <c r="J13" s="299"/>
      <c r="K13" s="299"/>
      <c r="L13" s="299"/>
      <c r="M13" s="299" t="s">
        <v>216</v>
      </c>
      <c r="N13" s="299" t="s">
        <v>217</v>
      </c>
      <c r="O13" s="299" t="s">
        <v>218</v>
      </c>
      <c r="P13" s="300" t="s">
        <v>32</v>
      </c>
      <c r="Q13" s="302">
        <v>1520000000</v>
      </c>
      <c r="R13" s="302">
        <v>0</v>
      </c>
      <c r="S13" s="302">
        <v>121258617</v>
      </c>
      <c r="T13" s="302">
        <v>1398741383</v>
      </c>
      <c r="U13" s="302">
        <v>0</v>
      </c>
      <c r="V13" s="302">
        <v>1398741383</v>
      </c>
      <c r="W13" s="302">
        <v>0</v>
      </c>
      <c r="X13" s="302">
        <v>982239003</v>
      </c>
      <c r="Y13" s="302">
        <v>982239003</v>
      </c>
      <c r="Z13" s="302">
        <v>982239003</v>
      </c>
      <c r="AA13" s="302">
        <v>982239003</v>
      </c>
    </row>
    <row r="14" spans="1:27" ht="33.75" x14ac:dyDescent="0.25">
      <c r="A14" s="299" t="s">
        <v>211</v>
      </c>
      <c r="B14" s="300" t="s">
        <v>212</v>
      </c>
      <c r="C14" s="301" t="s">
        <v>33</v>
      </c>
      <c r="D14" s="299" t="s">
        <v>213</v>
      </c>
      <c r="E14" s="299" t="s">
        <v>214</v>
      </c>
      <c r="F14" s="299" t="s">
        <v>214</v>
      </c>
      <c r="G14" s="299" t="s">
        <v>226</v>
      </c>
      <c r="H14" s="299" t="s">
        <v>227</v>
      </c>
      <c r="I14" s="299"/>
      <c r="J14" s="299"/>
      <c r="K14" s="299"/>
      <c r="L14" s="299"/>
      <c r="M14" s="299" t="s">
        <v>216</v>
      </c>
      <c r="N14" s="299" t="s">
        <v>217</v>
      </c>
      <c r="O14" s="299" t="s">
        <v>218</v>
      </c>
      <c r="P14" s="300" t="s">
        <v>34</v>
      </c>
      <c r="Q14" s="302">
        <v>997924000</v>
      </c>
      <c r="R14" s="302">
        <v>0</v>
      </c>
      <c r="S14" s="302">
        <v>3463374</v>
      </c>
      <c r="T14" s="302">
        <v>994460626</v>
      </c>
      <c r="U14" s="302">
        <v>0</v>
      </c>
      <c r="V14" s="302">
        <v>994460626</v>
      </c>
      <c r="W14" s="302">
        <v>0</v>
      </c>
      <c r="X14" s="302">
        <v>700866175</v>
      </c>
      <c r="Y14" s="302">
        <v>700767940</v>
      </c>
      <c r="Z14" s="302">
        <v>700767940</v>
      </c>
      <c r="AA14" s="302">
        <v>700767940</v>
      </c>
    </row>
    <row r="15" spans="1:27" ht="33.75" x14ac:dyDescent="0.25">
      <c r="A15" s="299" t="s">
        <v>211</v>
      </c>
      <c r="B15" s="300" t="s">
        <v>212</v>
      </c>
      <c r="C15" s="301" t="s">
        <v>35</v>
      </c>
      <c r="D15" s="299" t="s">
        <v>213</v>
      </c>
      <c r="E15" s="299" t="s">
        <v>214</v>
      </c>
      <c r="F15" s="299" t="s">
        <v>214</v>
      </c>
      <c r="G15" s="299" t="s">
        <v>226</v>
      </c>
      <c r="H15" s="299" t="s">
        <v>219</v>
      </c>
      <c r="I15" s="299"/>
      <c r="J15" s="299"/>
      <c r="K15" s="299"/>
      <c r="L15" s="299"/>
      <c r="M15" s="299" t="s">
        <v>216</v>
      </c>
      <c r="N15" s="299" t="s">
        <v>217</v>
      </c>
      <c r="O15" s="299" t="s">
        <v>218</v>
      </c>
      <c r="P15" s="300" t="s">
        <v>36</v>
      </c>
      <c r="Q15" s="302">
        <v>1000000000</v>
      </c>
      <c r="R15" s="302">
        <v>121258617</v>
      </c>
      <c r="S15" s="302">
        <v>0</v>
      </c>
      <c r="T15" s="302">
        <v>1121258617</v>
      </c>
      <c r="U15" s="302">
        <v>0</v>
      </c>
      <c r="V15" s="302">
        <v>1121258617</v>
      </c>
      <c r="W15" s="302">
        <v>0</v>
      </c>
      <c r="X15" s="302">
        <v>750114252</v>
      </c>
      <c r="Y15" s="302">
        <v>750114252</v>
      </c>
      <c r="Z15" s="302">
        <v>750114252</v>
      </c>
      <c r="AA15" s="302">
        <v>750114252</v>
      </c>
    </row>
    <row r="16" spans="1:27" ht="33.75" x14ac:dyDescent="0.25">
      <c r="A16" s="299" t="s">
        <v>211</v>
      </c>
      <c r="B16" s="300" t="s">
        <v>212</v>
      </c>
      <c r="C16" s="301" t="s">
        <v>37</v>
      </c>
      <c r="D16" s="299" t="s">
        <v>213</v>
      </c>
      <c r="E16" s="299" t="s">
        <v>214</v>
      </c>
      <c r="F16" s="299" t="s">
        <v>214</v>
      </c>
      <c r="G16" s="299" t="s">
        <v>226</v>
      </c>
      <c r="H16" s="299" t="s">
        <v>220</v>
      </c>
      <c r="I16" s="299"/>
      <c r="J16" s="299"/>
      <c r="K16" s="299"/>
      <c r="L16" s="299"/>
      <c r="M16" s="299" t="s">
        <v>216</v>
      </c>
      <c r="N16" s="299" t="s">
        <v>217</v>
      </c>
      <c r="O16" s="299" t="s">
        <v>218</v>
      </c>
      <c r="P16" s="300" t="s">
        <v>38</v>
      </c>
      <c r="Q16" s="302">
        <v>450000000</v>
      </c>
      <c r="R16" s="302">
        <v>8690942</v>
      </c>
      <c r="S16" s="302">
        <v>0</v>
      </c>
      <c r="T16" s="302">
        <v>458690942</v>
      </c>
      <c r="U16" s="302">
        <v>0</v>
      </c>
      <c r="V16" s="302">
        <v>458690942</v>
      </c>
      <c r="W16" s="302">
        <v>0</v>
      </c>
      <c r="X16" s="302">
        <v>334289400</v>
      </c>
      <c r="Y16" s="302">
        <v>334289400</v>
      </c>
      <c r="Z16" s="302">
        <v>334289400</v>
      </c>
      <c r="AA16" s="302">
        <v>334289400</v>
      </c>
    </row>
    <row r="17" spans="1:27" ht="33.75" x14ac:dyDescent="0.25">
      <c r="A17" s="299" t="s">
        <v>211</v>
      </c>
      <c r="B17" s="300" t="s">
        <v>212</v>
      </c>
      <c r="C17" s="301" t="s">
        <v>39</v>
      </c>
      <c r="D17" s="299" t="s">
        <v>213</v>
      </c>
      <c r="E17" s="299" t="s">
        <v>214</v>
      </c>
      <c r="F17" s="299" t="s">
        <v>214</v>
      </c>
      <c r="G17" s="299" t="s">
        <v>226</v>
      </c>
      <c r="H17" s="299" t="s">
        <v>228</v>
      </c>
      <c r="I17" s="299"/>
      <c r="J17" s="299"/>
      <c r="K17" s="299"/>
      <c r="L17" s="299"/>
      <c r="M17" s="299" t="s">
        <v>216</v>
      </c>
      <c r="N17" s="299" t="s">
        <v>217</v>
      </c>
      <c r="O17" s="299" t="s">
        <v>218</v>
      </c>
      <c r="P17" s="300" t="s">
        <v>40</v>
      </c>
      <c r="Q17" s="302">
        <v>70000000</v>
      </c>
      <c r="R17" s="302">
        <v>0</v>
      </c>
      <c r="S17" s="302">
        <v>5227568</v>
      </c>
      <c r="T17" s="302">
        <v>64772432</v>
      </c>
      <c r="U17" s="302">
        <v>0</v>
      </c>
      <c r="V17" s="302">
        <v>64772432</v>
      </c>
      <c r="W17" s="302">
        <v>0</v>
      </c>
      <c r="X17" s="302">
        <v>49722000</v>
      </c>
      <c r="Y17" s="302">
        <v>49722000</v>
      </c>
      <c r="Z17" s="302">
        <v>49722000</v>
      </c>
      <c r="AA17" s="302">
        <v>49722000</v>
      </c>
    </row>
    <row r="18" spans="1:27" ht="33.75" x14ac:dyDescent="0.25">
      <c r="A18" s="299" t="s">
        <v>211</v>
      </c>
      <c r="B18" s="300" t="s">
        <v>212</v>
      </c>
      <c r="C18" s="301" t="s">
        <v>41</v>
      </c>
      <c r="D18" s="299" t="s">
        <v>213</v>
      </c>
      <c r="E18" s="299" t="s">
        <v>214</v>
      </c>
      <c r="F18" s="299" t="s">
        <v>214</v>
      </c>
      <c r="G18" s="299" t="s">
        <v>226</v>
      </c>
      <c r="H18" s="299" t="s">
        <v>221</v>
      </c>
      <c r="I18" s="299"/>
      <c r="J18" s="299"/>
      <c r="K18" s="299"/>
      <c r="L18" s="299"/>
      <c r="M18" s="299" t="s">
        <v>216</v>
      </c>
      <c r="N18" s="299" t="s">
        <v>217</v>
      </c>
      <c r="O18" s="299" t="s">
        <v>218</v>
      </c>
      <c r="P18" s="300" t="s">
        <v>42</v>
      </c>
      <c r="Q18" s="302">
        <v>350000000</v>
      </c>
      <c r="R18" s="302">
        <v>16857502</v>
      </c>
      <c r="S18" s="302">
        <v>0</v>
      </c>
      <c r="T18" s="302">
        <v>366857502</v>
      </c>
      <c r="U18" s="302">
        <v>0</v>
      </c>
      <c r="V18" s="302">
        <v>366857502</v>
      </c>
      <c r="W18" s="302">
        <v>0</v>
      </c>
      <c r="X18" s="302">
        <v>250879800</v>
      </c>
      <c r="Y18" s="302">
        <v>250879800</v>
      </c>
      <c r="Z18" s="302">
        <v>250879800</v>
      </c>
      <c r="AA18" s="302">
        <v>250879800</v>
      </c>
    </row>
    <row r="19" spans="1:27" ht="33.75" x14ac:dyDescent="0.25">
      <c r="A19" s="299" t="s">
        <v>211</v>
      </c>
      <c r="B19" s="300" t="s">
        <v>212</v>
      </c>
      <c r="C19" s="301" t="s">
        <v>43</v>
      </c>
      <c r="D19" s="299" t="s">
        <v>213</v>
      </c>
      <c r="E19" s="299" t="s">
        <v>214</v>
      </c>
      <c r="F19" s="299" t="s">
        <v>214</v>
      </c>
      <c r="G19" s="299" t="s">
        <v>226</v>
      </c>
      <c r="H19" s="299" t="s">
        <v>222</v>
      </c>
      <c r="I19" s="299"/>
      <c r="J19" s="299"/>
      <c r="K19" s="299"/>
      <c r="L19" s="299"/>
      <c r="M19" s="299" t="s">
        <v>216</v>
      </c>
      <c r="N19" s="299" t="s">
        <v>217</v>
      </c>
      <c r="O19" s="299" t="s">
        <v>218</v>
      </c>
      <c r="P19" s="300" t="s">
        <v>44</v>
      </c>
      <c r="Q19" s="302">
        <v>70000000</v>
      </c>
      <c r="R19" s="302">
        <v>0</v>
      </c>
      <c r="S19" s="302">
        <v>8428751</v>
      </c>
      <c r="T19" s="302">
        <v>61571249</v>
      </c>
      <c r="U19" s="302">
        <v>0</v>
      </c>
      <c r="V19" s="302">
        <v>61571249</v>
      </c>
      <c r="W19" s="302">
        <v>0</v>
      </c>
      <c r="X19" s="302">
        <v>45479900</v>
      </c>
      <c r="Y19" s="302">
        <v>45479900</v>
      </c>
      <c r="Z19" s="302">
        <v>45479900</v>
      </c>
      <c r="AA19" s="302">
        <v>45479900</v>
      </c>
    </row>
    <row r="20" spans="1:27" ht="33.75" x14ac:dyDescent="0.25">
      <c r="A20" s="299" t="s">
        <v>211</v>
      </c>
      <c r="B20" s="300" t="s">
        <v>212</v>
      </c>
      <c r="C20" s="301" t="s">
        <v>45</v>
      </c>
      <c r="D20" s="299" t="s">
        <v>213</v>
      </c>
      <c r="E20" s="299" t="s">
        <v>214</v>
      </c>
      <c r="F20" s="299" t="s">
        <v>214</v>
      </c>
      <c r="G20" s="299" t="s">
        <v>226</v>
      </c>
      <c r="H20" s="299" t="s">
        <v>223</v>
      </c>
      <c r="I20" s="299"/>
      <c r="J20" s="299"/>
      <c r="K20" s="299"/>
      <c r="L20" s="299"/>
      <c r="M20" s="299" t="s">
        <v>216</v>
      </c>
      <c r="N20" s="299" t="s">
        <v>217</v>
      </c>
      <c r="O20" s="299" t="s">
        <v>218</v>
      </c>
      <c r="P20" s="300" t="s">
        <v>46</v>
      </c>
      <c r="Q20" s="302">
        <v>70000000</v>
      </c>
      <c r="R20" s="302">
        <v>0</v>
      </c>
      <c r="S20" s="302">
        <v>8428751</v>
      </c>
      <c r="T20" s="302">
        <v>61571249</v>
      </c>
      <c r="U20" s="302">
        <v>0</v>
      </c>
      <c r="V20" s="302">
        <v>61571249</v>
      </c>
      <c r="W20" s="302">
        <v>0</v>
      </c>
      <c r="X20" s="302">
        <v>42996400</v>
      </c>
      <c r="Y20" s="302">
        <v>42996400</v>
      </c>
      <c r="Z20" s="302">
        <v>42996400</v>
      </c>
      <c r="AA20" s="302">
        <v>42996400</v>
      </c>
    </row>
    <row r="21" spans="1:27" ht="33.75" x14ac:dyDescent="0.25">
      <c r="A21" s="299" t="s">
        <v>211</v>
      </c>
      <c r="B21" s="300" t="s">
        <v>212</v>
      </c>
      <c r="C21" s="301" t="s">
        <v>47</v>
      </c>
      <c r="D21" s="299" t="s">
        <v>213</v>
      </c>
      <c r="E21" s="299" t="s">
        <v>214</v>
      </c>
      <c r="F21" s="299" t="s">
        <v>214</v>
      </c>
      <c r="G21" s="299" t="s">
        <v>226</v>
      </c>
      <c r="H21" s="299" t="s">
        <v>224</v>
      </c>
      <c r="I21" s="299"/>
      <c r="J21" s="299"/>
      <c r="K21" s="299"/>
      <c r="L21" s="299"/>
      <c r="M21" s="299" t="s">
        <v>216</v>
      </c>
      <c r="N21" s="299" t="s">
        <v>217</v>
      </c>
      <c r="O21" s="299" t="s">
        <v>218</v>
      </c>
      <c r="P21" s="300" t="s">
        <v>48</v>
      </c>
      <c r="Q21" s="302">
        <v>120000000</v>
      </c>
      <c r="R21" s="302">
        <v>0</v>
      </c>
      <c r="S21" s="302">
        <v>0</v>
      </c>
      <c r="T21" s="302">
        <v>120000000</v>
      </c>
      <c r="U21" s="302">
        <v>0</v>
      </c>
      <c r="V21" s="302">
        <v>120000000</v>
      </c>
      <c r="W21" s="302">
        <v>0</v>
      </c>
      <c r="X21" s="302">
        <v>83455000</v>
      </c>
      <c r="Y21" s="302">
        <v>83455000</v>
      </c>
      <c r="Z21" s="302">
        <v>83455000</v>
      </c>
      <c r="AA21" s="302">
        <v>83455000</v>
      </c>
    </row>
    <row r="22" spans="1:27" ht="33.75" x14ac:dyDescent="0.25">
      <c r="A22" s="299" t="s">
        <v>211</v>
      </c>
      <c r="B22" s="300" t="s">
        <v>212</v>
      </c>
      <c r="C22" s="301" t="s">
        <v>49</v>
      </c>
      <c r="D22" s="299" t="s">
        <v>213</v>
      </c>
      <c r="E22" s="299" t="s">
        <v>214</v>
      </c>
      <c r="F22" s="299" t="s">
        <v>214</v>
      </c>
      <c r="G22" s="299" t="s">
        <v>229</v>
      </c>
      <c r="H22" s="299" t="s">
        <v>215</v>
      </c>
      <c r="I22" s="299" t="s">
        <v>215</v>
      </c>
      <c r="J22" s="299"/>
      <c r="K22" s="299"/>
      <c r="L22" s="299"/>
      <c r="M22" s="299" t="s">
        <v>216</v>
      </c>
      <c r="N22" s="299" t="s">
        <v>217</v>
      </c>
      <c r="O22" s="299" t="s">
        <v>218</v>
      </c>
      <c r="P22" s="300" t="s">
        <v>50</v>
      </c>
      <c r="Q22" s="302">
        <v>142368000</v>
      </c>
      <c r="R22" s="302">
        <v>554041680</v>
      </c>
      <c r="S22" s="302">
        <v>3100000</v>
      </c>
      <c r="T22" s="302">
        <v>693309680</v>
      </c>
      <c r="U22" s="302">
        <v>0</v>
      </c>
      <c r="V22" s="302">
        <v>693309680</v>
      </c>
      <c r="W22" s="302">
        <v>0</v>
      </c>
      <c r="X22" s="302">
        <v>394977183</v>
      </c>
      <c r="Y22" s="302">
        <v>394977183</v>
      </c>
      <c r="Z22" s="302">
        <v>394977183</v>
      </c>
      <c r="AA22" s="302">
        <v>394977183</v>
      </c>
    </row>
    <row r="23" spans="1:27" ht="33.75" x14ac:dyDescent="0.25">
      <c r="A23" s="299" t="s">
        <v>211</v>
      </c>
      <c r="B23" s="300" t="s">
        <v>212</v>
      </c>
      <c r="C23" s="301" t="s">
        <v>51</v>
      </c>
      <c r="D23" s="299" t="s">
        <v>213</v>
      </c>
      <c r="E23" s="299" t="s">
        <v>214</v>
      </c>
      <c r="F23" s="299" t="s">
        <v>214</v>
      </c>
      <c r="G23" s="299" t="s">
        <v>229</v>
      </c>
      <c r="H23" s="299" t="s">
        <v>215</v>
      </c>
      <c r="I23" s="299" t="s">
        <v>227</v>
      </c>
      <c r="J23" s="299"/>
      <c r="K23" s="299"/>
      <c r="L23" s="299"/>
      <c r="M23" s="299" t="s">
        <v>216</v>
      </c>
      <c r="N23" s="299" t="s">
        <v>217</v>
      </c>
      <c r="O23" s="299" t="s">
        <v>218</v>
      </c>
      <c r="P23" s="300" t="s">
        <v>52</v>
      </c>
      <c r="Q23" s="302">
        <v>50000000</v>
      </c>
      <c r="R23" s="302">
        <v>108224983</v>
      </c>
      <c r="S23" s="302">
        <v>10410893</v>
      </c>
      <c r="T23" s="302">
        <v>147814090</v>
      </c>
      <c r="U23" s="302">
        <v>0</v>
      </c>
      <c r="V23" s="302">
        <v>147814090</v>
      </c>
      <c r="W23" s="302">
        <v>0</v>
      </c>
      <c r="X23" s="302">
        <v>84547442</v>
      </c>
      <c r="Y23" s="302">
        <v>84547442</v>
      </c>
      <c r="Z23" s="302">
        <v>84547442</v>
      </c>
      <c r="AA23" s="302">
        <v>84547442</v>
      </c>
    </row>
    <row r="24" spans="1:27" ht="33.75" x14ac:dyDescent="0.25">
      <c r="A24" s="299" t="s">
        <v>211</v>
      </c>
      <c r="B24" s="300" t="s">
        <v>212</v>
      </c>
      <c r="C24" s="301" t="s">
        <v>53</v>
      </c>
      <c r="D24" s="299" t="s">
        <v>213</v>
      </c>
      <c r="E24" s="299" t="s">
        <v>214</v>
      </c>
      <c r="F24" s="299" t="s">
        <v>214</v>
      </c>
      <c r="G24" s="299" t="s">
        <v>229</v>
      </c>
      <c r="H24" s="299" t="s">
        <v>215</v>
      </c>
      <c r="I24" s="299" t="s">
        <v>219</v>
      </c>
      <c r="J24" s="299"/>
      <c r="K24" s="299"/>
      <c r="L24" s="299"/>
      <c r="M24" s="299" t="s">
        <v>216</v>
      </c>
      <c r="N24" s="299" t="s">
        <v>217</v>
      </c>
      <c r="O24" s="299" t="s">
        <v>218</v>
      </c>
      <c r="P24" s="300" t="s">
        <v>54</v>
      </c>
      <c r="Q24" s="302">
        <v>40000000</v>
      </c>
      <c r="R24" s="302">
        <v>60000000</v>
      </c>
      <c r="S24" s="302">
        <v>34861033</v>
      </c>
      <c r="T24" s="302">
        <v>65138967</v>
      </c>
      <c r="U24" s="302">
        <v>0</v>
      </c>
      <c r="V24" s="302">
        <v>65138967</v>
      </c>
      <c r="W24" s="302">
        <v>0</v>
      </c>
      <c r="X24" s="302">
        <v>35535511</v>
      </c>
      <c r="Y24" s="302">
        <v>35535511</v>
      </c>
      <c r="Z24" s="302">
        <v>35535511</v>
      </c>
      <c r="AA24" s="302">
        <v>35535511</v>
      </c>
    </row>
    <row r="25" spans="1:27" ht="33.75" x14ac:dyDescent="0.25">
      <c r="A25" s="299" t="s">
        <v>211</v>
      </c>
      <c r="B25" s="300" t="s">
        <v>212</v>
      </c>
      <c r="C25" s="301" t="s">
        <v>55</v>
      </c>
      <c r="D25" s="299" t="s">
        <v>213</v>
      </c>
      <c r="E25" s="299" t="s">
        <v>214</v>
      </c>
      <c r="F25" s="299" t="s">
        <v>214</v>
      </c>
      <c r="G25" s="299" t="s">
        <v>229</v>
      </c>
      <c r="H25" s="299" t="s">
        <v>227</v>
      </c>
      <c r="I25" s="299"/>
      <c r="J25" s="299"/>
      <c r="K25" s="299"/>
      <c r="L25" s="299"/>
      <c r="M25" s="299" t="s">
        <v>216</v>
      </c>
      <c r="N25" s="299" t="s">
        <v>217</v>
      </c>
      <c r="O25" s="299" t="s">
        <v>218</v>
      </c>
      <c r="P25" s="300" t="s">
        <v>56</v>
      </c>
      <c r="Q25" s="302">
        <v>150000000</v>
      </c>
      <c r="R25" s="302">
        <v>200000000</v>
      </c>
      <c r="S25" s="302">
        <v>30453671</v>
      </c>
      <c r="T25" s="302">
        <v>319546329</v>
      </c>
      <c r="U25" s="302">
        <v>0</v>
      </c>
      <c r="V25" s="302">
        <v>319546329</v>
      </c>
      <c r="W25" s="302">
        <v>0</v>
      </c>
      <c r="X25" s="302">
        <v>212204257</v>
      </c>
      <c r="Y25" s="302">
        <v>212204257</v>
      </c>
      <c r="Z25" s="302">
        <v>212204257</v>
      </c>
      <c r="AA25" s="302">
        <v>212204257</v>
      </c>
    </row>
    <row r="26" spans="1:27" ht="33.75" x14ac:dyDescent="0.25">
      <c r="A26" s="299" t="s">
        <v>211</v>
      </c>
      <c r="B26" s="300" t="s">
        <v>212</v>
      </c>
      <c r="C26" s="301" t="s">
        <v>57</v>
      </c>
      <c r="D26" s="299" t="s">
        <v>213</v>
      </c>
      <c r="E26" s="299" t="s">
        <v>214</v>
      </c>
      <c r="F26" s="299" t="s">
        <v>214</v>
      </c>
      <c r="G26" s="299" t="s">
        <v>229</v>
      </c>
      <c r="H26" s="299" t="s">
        <v>230</v>
      </c>
      <c r="I26" s="299"/>
      <c r="J26" s="299"/>
      <c r="K26" s="299"/>
      <c r="L26" s="299"/>
      <c r="M26" s="299" t="s">
        <v>216</v>
      </c>
      <c r="N26" s="299" t="s">
        <v>217</v>
      </c>
      <c r="O26" s="299" t="s">
        <v>218</v>
      </c>
      <c r="P26" s="300" t="s">
        <v>58</v>
      </c>
      <c r="Q26" s="302">
        <v>60000000</v>
      </c>
      <c r="R26" s="302">
        <v>69558934</v>
      </c>
      <c r="S26" s="302">
        <v>13000000</v>
      </c>
      <c r="T26" s="302">
        <v>116558934</v>
      </c>
      <c r="U26" s="302">
        <v>0</v>
      </c>
      <c r="V26" s="302">
        <v>116558934</v>
      </c>
      <c r="W26" s="302">
        <v>0</v>
      </c>
      <c r="X26" s="302">
        <v>81478188</v>
      </c>
      <c r="Y26" s="302">
        <v>81478188</v>
      </c>
      <c r="Z26" s="302">
        <v>81478188</v>
      </c>
      <c r="AA26" s="302">
        <v>81478188</v>
      </c>
    </row>
    <row r="27" spans="1:27" ht="33.75" x14ac:dyDescent="0.25">
      <c r="A27" s="299" t="s">
        <v>211</v>
      </c>
      <c r="B27" s="300" t="s">
        <v>212</v>
      </c>
      <c r="C27" s="301" t="s">
        <v>191</v>
      </c>
      <c r="D27" s="299" t="s">
        <v>213</v>
      </c>
      <c r="E27" s="299" t="s">
        <v>226</v>
      </c>
      <c r="F27" s="299" t="s">
        <v>214</v>
      </c>
      <c r="G27" s="299" t="s">
        <v>214</v>
      </c>
      <c r="H27" s="299" t="s">
        <v>219</v>
      </c>
      <c r="I27" s="299" t="s">
        <v>223</v>
      </c>
      <c r="J27" s="299"/>
      <c r="K27" s="299"/>
      <c r="L27" s="299"/>
      <c r="M27" s="299" t="s">
        <v>216</v>
      </c>
      <c r="N27" s="299" t="s">
        <v>217</v>
      </c>
      <c r="O27" s="299" t="s">
        <v>218</v>
      </c>
      <c r="P27" s="300" t="s">
        <v>192</v>
      </c>
      <c r="Q27" s="309">
        <v>0</v>
      </c>
      <c r="R27" s="302">
        <v>10014394</v>
      </c>
      <c r="S27" s="302">
        <v>0</v>
      </c>
      <c r="T27" s="302">
        <v>10014394</v>
      </c>
      <c r="U27" s="302">
        <v>0</v>
      </c>
      <c r="V27" s="302">
        <v>10014394</v>
      </c>
      <c r="W27" s="302">
        <v>0</v>
      </c>
      <c r="X27" s="302">
        <v>10014394</v>
      </c>
      <c r="Y27" s="302">
        <v>0</v>
      </c>
      <c r="Z27" s="302">
        <v>0</v>
      </c>
      <c r="AA27" s="302">
        <v>0</v>
      </c>
    </row>
    <row r="28" spans="1:27" ht="33.75" x14ac:dyDescent="0.25">
      <c r="A28" s="299" t="s">
        <v>211</v>
      </c>
      <c r="B28" s="300" t="s">
        <v>212</v>
      </c>
      <c r="C28" s="301" t="s">
        <v>141</v>
      </c>
      <c r="D28" s="299" t="s">
        <v>213</v>
      </c>
      <c r="E28" s="299" t="s">
        <v>226</v>
      </c>
      <c r="F28" s="299" t="s">
        <v>214</v>
      </c>
      <c r="G28" s="299" t="s">
        <v>214</v>
      </c>
      <c r="H28" s="299" t="s">
        <v>221</v>
      </c>
      <c r="I28" s="299" t="s">
        <v>227</v>
      </c>
      <c r="J28" s="299"/>
      <c r="K28" s="299"/>
      <c r="L28" s="299"/>
      <c r="M28" s="299" t="s">
        <v>216</v>
      </c>
      <c r="N28" s="299" t="s">
        <v>217</v>
      </c>
      <c r="O28" s="299" t="s">
        <v>218</v>
      </c>
      <c r="P28" s="300" t="s">
        <v>142</v>
      </c>
      <c r="Q28" s="309">
        <v>0</v>
      </c>
      <c r="R28" s="302">
        <v>87991203</v>
      </c>
      <c r="S28" s="302">
        <v>0</v>
      </c>
      <c r="T28" s="302">
        <v>87991203</v>
      </c>
      <c r="U28" s="302">
        <v>0</v>
      </c>
      <c r="V28" s="302">
        <v>87991203</v>
      </c>
      <c r="W28" s="302">
        <v>0</v>
      </c>
      <c r="X28" s="302">
        <v>0</v>
      </c>
      <c r="Y28" s="302">
        <v>0</v>
      </c>
      <c r="Z28" s="302">
        <v>0</v>
      </c>
      <c r="AA28" s="302">
        <v>0</v>
      </c>
    </row>
    <row r="29" spans="1:27" ht="56.25" x14ac:dyDescent="0.25">
      <c r="A29" s="299" t="s">
        <v>211</v>
      </c>
      <c r="B29" s="300" t="s">
        <v>212</v>
      </c>
      <c r="C29" s="301" t="s">
        <v>59</v>
      </c>
      <c r="D29" s="299" t="s">
        <v>213</v>
      </c>
      <c r="E29" s="299" t="s">
        <v>226</v>
      </c>
      <c r="F29" s="299" t="s">
        <v>226</v>
      </c>
      <c r="G29" s="299" t="s">
        <v>214</v>
      </c>
      <c r="H29" s="299" t="s">
        <v>227</v>
      </c>
      <c r="I29" s="299" t="s">
        <v>219</v>
      </c>
      <c r="J29" s="299"/>
      <c r="K29" s="299"/>
      <c r="L29" s="299"/>
      <c r="M29" s="299" t="s">
        <v>216</v>
      </c>
      <c r="N29" s="299" t="s">
        <v>217</v>
      </c>
      <c r="O29" s="299" t="s">
        <v>218</v>
      </c>
      <c r="P29" s="300" t="s">
        <v>60</v>
      </c>
      <c r="Q29" s="309">
        <v>0</v>
      </c>
      <c r="R29" s="302">
        <v>12000000</v>
      </c>
      <c r="S29" s="302">
        <v>0</v>
      </c>
      <c r="T29" s="302">
        <v>12000000</v>
      </c>
      <c r="U29" s="302">
        <v>0</v>
      </c>
      <c r="V29" s="302">
        <v>4374216</v>
      </c>
      <c r="W29" s="302">
        <v>7625784</v>
      </c>
      <c r="X29" s="302">
        <v>4374216</v>
      </c>
      <c r="Y29" s="302">
        <v>4374216</v>
      </c>
      <c r="Z29" s="302">
        <v>4374216</v>
      </c>
      <c r="AA29" s="302">
        <v>4374216</v>
      </c>
    </row>
    <row r="30" spans="1:27" ht="33.75" x14ac:dyDescent="0.25">
      <c r="A30" s="299" t="s">
        <v>211</v>
      </c>
      <c r="B30" s="300" t="s">
        <v>212</v>
      </c>
      <c r="C30" s="301" t="s">
        <v>61</v>
      </c>
      <c r="D30" s="299" t="s">
        <v>213</v>
      </c>
      <c r="E30" s="299" t="s">
        <v>226</v>
      </c>
      <c r="F30" s="299" t="s">
        <v>226</v>
      </c>
      <c r="G30" s="299" t="s">
        <v>214</v>
      </c>
      <c r="H30" s="299" t="s">
        <v>227</v>
      </c>
      <c r="I30" s="299" t="s">
        <v>223</v>
      </c>
      <c r="J30" s="299"/>
      <c r="K30" s="299"/>
      <c r="L30" s="299"/>
      <c r="M30" s="299" t="s">
        <v>216</v>
      </c>
      <c r="N30" s="299" t="s">
        <v>217</v>
      </c>
      <c r="O30" s="299" t="s">
        <v>218</v>
      </c>
      <c r="P30" s="300" t="s">
        <v>62</v>
      </c>
      <c r="Q30" s="309">
        <v>26000000</v>
      </c>
      <c r="R30" s="302">
        <v>10416800</v>
      </c>
      <c r="S30" s="302">
        <v>0</v>
      </c>
      <c r="T30" s="302">
        <v>36416800</v>
      </c>
      <c r="U30" s="302">
        <v>0</v>
      </c>
      <c r="V30" s="302">
        <v>36416800</v>
      </c>
      <c r="W30" s="302">
        <v>0</v>
      </c>
      <c r="X30" s="302">
        <v>26651841.09</v>
      </c>
      <c r="Y30" s="302">
        <v>0</v>
      </c>
      <c r="Z30" s="302">
        <v>0</v>
      </c>
      <c r="AA30" s="302">
        <v>0</v>
      </c>
    </row>
    <row r="31" spans="1:27" ht="33.75" x14ac:dyDescent="0.25">
      <c r="A31" s="299" t="s">
        <v>211</v>
      </c>
      <c r="B31" s="300" t="s">
        <v>212</v>
      </c>
      <c r="C31" s="301" t="s">
        <v>63</v>
      </c>
      <c r="D31" s="299" t="s">
        <v>213</v>
      </c>
      <c r="E31" s="299" t="s">
        <v>226</v>
      </c>
      <c r="F31" s="299" t="s">
        <v>226</v>
      </c>
      <c r="G31" s="299" t="s">
        <v>214</v>
      </c>
      <c r="H31" s="299" t="s">
        <v>219</v>
      </c>
      <c r="I31" s="299" t="s">
        <v>227</v>
      </c>
      <c r="J31" s="299"/>
      <c r="K31" s="299"/>
      <c r="L31" s="299"/>
      <c r="M31" s="299" t="s">
        <v>216</v>
      </c>
      <c r="N31" s="299" t="s">
        <v>217</v>
      </c>
      <c r="O31" s="299" t="s">
        <v>218</v>
      </c>
      <c r="P31" s="300" t="s">
        <v>64</v>
      </c>
      <c r="Q31" s="309">
        <v>25146655</v>
      </c>
      <c r="R31" s="302">
        <v>107000000</v>
      </c>
      <c r="S31" s="302">
        <v>0</v>
      </c>
      <c r="T31" s="302">
        <v>132146655</v>
      </c>
      <c r="U31" s="302">
        <v>0</v>
      </c>
      <c r="V31" s="302">
        <v>25099562</v>
      </c>
      <c r="W31" s="302">
        <v>107047093</v>
      </c>
      <c r="X31" s="302">
        <v>25099562</v>
      </c>
      <c r="Y31" s="302">
        <v>25099562</v>
      </c>
      <c r="Z31" s="302">
        <v>25099562</v>
      </c>
      <c r="AA31" s="302">
        <v>25099562</v>
      </c>
    </row>
    <row r="32" spans="1:27" ht="45" x14ac:dyDescent="0.25">
      <c r="A32" s="299" t="s">
        <v>211</v>
      </c>
      <c r="B32" s="300" t="s">
        <v>212</v>
      </c>
      <c r="C32" s="301" t="s">
        <v>65</v>
      </c>
      <c r="D32" s="299" t="s">
        <v>213</v>
      </c>
      <c r="E32" s="299" t="s">
        <v>226</v>
      </c>
      <c r="F32" s="299" t="s">
        <v>226</v>
      </c>
      <c r="G32" s="299" t="s">
        <v>214</v>
      </c>
      <c r="H32" s="299" t="s">
        <v>219</v>
      </c>
      <c r="I32" s="299" t="s">
        <v>219</v>
      </c>
      <c r="J32" s="299"/>
      <c r="K32" s="299"/>
      <c r="L32" s="299"/>
      <c r="M32" s="299" t="s">
        <v>216</v>
      </c>
      <c r="N32" s="299" t="s">
        <v>217</v>
      </c>
      <c r="O32" s="299" t="s">
        <v>218</v>
      </c>
      <c r="P32" s="300" t="s">
        <v>66</v>
      </c>
      <c r="Q32" s="309">
        <v>24845217</v>
      </c>
      <c r="R32" s="302">
        <v>9200000</v>
      </c>
      <c r="S32" s="302">
        <v>0</v>
      </c>
      <c r="T32" s="302">
        <v>34045217</v>
      </c>
      <c r="U32" s="302">
        <v>0</v>
      </c>
      <c r="V32" s="302">
        <v>20107438.300000001</v>
      </c>
      <c r="W32" s="302">
        <v>13937778.699999999</v>
      </c>
      <c r="X32" s="302">
        <v>20107438.300000001</v>
      </c>
      <c r="Y32" s="302">
        <v>14896153.17</v>
      </c>
      <c r="Z32" s="302">
        <v>14896153.17</v>
      </c>
      <c r="AA32" s="302">
        <v>14896153.17</v>
      </c>
    </row>
    <row r="33" spans="1:27" ht="45" x14ac:dyDescent="0.25">
      <c r="A33" s="299" t="s">
        <v>211</v>
      </c>
      <c r="B33" s="300" t="s">
        <v>212</v>
      </c>
      <c r="C33" s="301" t="s">
        <v>67</v>
      </c>
      <c r="D33" s="299" t="s">
        <v>213</v>
      </c>
      <c r="E33" s="299" t="s">
        <v>226</v>
      </c>
      <c r="F33" s="299" t="s">
        <v>226</v>
      </c>
      <c r="G33" s="299" t="s">
        <v>214</v>
      </c>
      <c r="H33" s="299" t="s">
        <v>219</v>
      </c>
      <c r="I33" s="299" t="s">
        <v>228</v>
      </c>
      <c r="J33" s="299"/>
      <c r="K33" s="299"/>
      <c r="L33" s="299"/>
      <c r="M33" s="299" t="s">
        <v>216</v>
      </c>
      <c r="N33" s="299" t="s">
        <v>217</v>
      </c>
      <c r="O33" s="299" t="s">
        <v>218</v>
      </c>
      <c r="P33" s="300" t="s">
        <v>68</v>
      </c>
      <c r="Q33" s="309">
        <v>50000000</v>
      </c>
      <c r="R33" s="302">
        <v>50000000</v>
      </c>
      <c r="S33" s="302">
        <v>60014394</v>
      </c>
      <c r="T33" s="302">
        <v>39985606</v>
      </c>
      <c r="U33" s="302">
        <v>0</v>
      </c>
      <c r="V33" s="302">
        <v>39263063</v>
      </c>
      <c r="W33" s="302">
        <v>722543</v>
      </c>
      <c r="X33" s="302">
        <v>32424133</v>
      </c>
      <c r="Y33" s="302">
        <v>0</v>
      </c>
      <c r="Z33" s="302">
        <v>0</v>
      </c>
      <c r="AA33" s="302">
        <v>0</v>
      </c>
    </row>
    <row r="34" spans="1:27" ht="33.75" x14ac:dyDescent="0.25">
      <c r="A34" s="299" t="s">
        <v>211</v>
      </c>
      <c r="B34" s="300" t="s">
        <v>212</v>
      </c>
      <c r="C34" s="301" t="s">
        <v>69</v>
      </c>
      <c r="D34" s="299" t="s">
        <v>213</v>
      </c>
      <c r="E34" s="299" t="s">
        <v>226</v>
      </c>
      <c r="F34" s="299" t="s">
        <v>226</v>
      </c>
      <c r="G34" s="299" t="s">
        <v>214</v>
      </c>
      <c r="H34" s="299" t="s">
        <v>220</v>
      </c>
      <c r="I34" s="299" t="s">
        <v>228</v>
      </c>
      <c r="J34" s="299"/>
      <c r="K34" s="299"/>
      <c r="L34" s="299"/>
      <c r="M34" s="299" t="s">
        <v>216</v>
      </c>
      <c r="N34" s="299" t="s">
        <v>217</v>
      </c>
      <c r="O34" s="299" t="s">
        <v>218</v>
      </c>
      <c r="P34" s="300" t="s">
        <v>70</v>
      </c>
      <c r="Q34" s="309">
        <v>57055874</v>
      </c>
      <c r="R34" s="302">
        <v>20000000</v>
      </c>
      <c r="S34" s="302">
        <v>0</v>
      </c>
      <c r="T34" s="302">
        <v>77055874</v>
      </c>
      <c r="U34" s="302">
        <v>0</v>
      </c>
      <c r="V34" s="302">
        <v>25953146.739999998</v>
      </c>
      <c r="W34" s="302">
        <v>51102727.259999998</v>
      </c>
      <c r="X34" s="302">
        <v>25953146.739999998</v>
      </c>
      <c r="Y34" s="302">
        <v>25953146.739999998</v>
      </c>
      <c r="Z34" s="302">
        <v>25953146.739999998</v>
      </c>
      <c r="AA34" s="302">
        <v>25953146.739999998</v>
      </c>
    </row>
    <row r="35" spans="1:27" ht="33.75" x14ac:dyDescent="0.25">
      <c r="A35" s="299" t="s">
        <v>211</v>
      </c>
      <c r="B35" s="300" t="s">
        <v>212</v>
      </c>
      <c r="C35" s="301" t="s">
        <v>71</v>
      </c>
      <c r="D35" s="299" t="s">
        <v>213</v>
      </c>
      <c r="E35" s="299" t="s">
        <v>226</v>
      </c>
      <c r="F35" s="299" t="s">
        <v>226</v>
      </c>
      <c r="G35" s="299" t="s">
        <v>214</v>
      </c>
      <c r="H35" s="299" t="s">
        <v>220</v>
      </c>
      <c r="I35" s="299" t="s">
        <v>222</v>
      </c>
      <c r="J35" s="299"/>
      <c r="K35" s="299"/>
      <c r="L35" s="299"/>
      <c r="M35" s="299" t="s">
        <v>216</v>
      </c>
      <c r="N35" s="299" t="s">
        <v>217</v>
      </c>
      <c r="O35" s="299" t="s">
        <v>218</v>
      </c>
      <c r="P35" s="300" t="s">
        <v>72</v>
      </c>
      <c r="Q35" s="309">
        <v>25000000</v>
      </c>
      <c r="R35" s="302">
        <v>0</v>
      </c>
      <c r="S35" s="302">
        <v>25000000</v>
      </c>
      <c r="T35" s="302">
        <v>0</v>
      </c>
      <c r="U35" s="302">
        <v>0</v>
      </c>
      <c r="V35" s="302">
        <v>0</v>
      </c>
      <c r="W35" s="302">
        <v>0</v>
      </c>
      <c r="X35" s="302">
        <v>0</v>
      </c>
      <c r="Y35" s="302">
        <v>0</v>
      </c>
      <c r="Z35" s="302">
        <v>0</v>
      </c>
      <c r="AA35" s="302">
        <v>0</v>
      </c>
    </row>
    <row r="36" spans="1:27" ht="33.75" x14ac:dyDescent="0.25">
      <c r="A36" s="299" t="s">
        <v>211</v>
      </c>
      <c r="B36" s="300" t="s">
        <v>212</v>
      </c>
      <c r="C36" s="301" t="s">
        <v>73</v>
      </c>
      <c r="D36" s="299" t="s">
        <v>213</v>
      </c>
      <c r="E36" s="299" t="s">
        <v>226</v>
      </c>
      <c r="F36" s="299" t="s">
        <v>226</v>
      </c>
      <c r="G36" s="299" t="s">
        <v>226</v>
      </c>
      <c r="H36" s="299" t="s">
        <v>221</v>
      </c>
      <c r="I36" s="299" t="s">
        <v>219</v>
      </c>
      <c r="J36" s="299"/>
      <c r="K36" s="299"/>
      <c r="L36" s="299"/>
      <c r="M36" s="299" t="s">
        <v>216</v>
      </c>
      <c r="N36" s="299" t="s">
        <v>217</v>
      </c>
      <c r="O36" s="299" t="s">
        <v>218</v>
      </c>
      <c r="P36" s="300" t="s">
        <v>74</v>
      </c>
      <c r="Q36" s="309">
        <v>5000000</v>
      </c>
      <c r="R36" s="302">
        <v>50000000</v>
      </c>
      <c r="S36" s="302">
        <v>0</v>
      </c>
      <c r="T36" s="302">
        <v>55000000</v>
      </c>
      <c r="U36" s="302">
        <v>0</v>
      </c>
      <c r="V36" s="302">
        <v>55000000</v>
      </c>
      <c r="W36" s="302">
        <v>0</v>
      </c>
      <c r="X36" s="302">
        <v>7893499</v>
      </c>
      <c r="Y36" s="302">
        <v>7893499</v>
      </c>
      <c r="Z36" s="302">
        <v>7893499</v>
      </c>
      <c r="AA36" s="302">
        <v>7893499</v>
      </c>
    </row>
    <row r="37" spans="1:27" ht="33.75" x14ac:dyDescent="0.25">
      <c r="A37" s="299" t="s">
        <v>211</v>
      </c>
      <c r="B37" s="300" t="s">
        <v>212</v>
      </c>
      <c r="C37" s="301" t="s">
        <v>75</v>
      </c>
      <c r="D37" s="299" t="s">
        <v>213</v>
      </c>
      <c r="E37" s="299" t="s">
        <v>226</v>
      </c>
      <c r="F37" s="299" t="s">
        <v>226</v>
      </c>
      <c r="G37" s="299" t="s">
        <v>226</v>
      </c>
      <c r="H37" s="299" t="s">
        <v>221</v>
      </c>
      <c r="I37" s="299" t="s">
        <v>220</v>
      </c>
      <c r="J37" s="299"/>
      <c r="K37" s="299"/>
      <c r="L37" s="299"/>
      <c r="M37" s="299" t="s">
        <v>216</v>
      </c>
      <c r="N37" s="299" t="s">
        <v>217</v>
      </c>
      <c r="O37" s="299" t="s">
        <v>218</v>
      </c>
      <c r="P37" s="300" t="s">
        <v>76</v>
      </c>
      <c r="Q37" s="309">
        <v>1634027480</v>
      </c>
      <c r="R37" s="302">
        <v>0</v>
      </c>
      <c r="S37" s="302">
        <v>0</v>
      </c>
      <c r="T37" s="302">
        <v>1634027480</v>
      </c>
      <c r="U37" s="302">
        <v>0</v>
      </c>
      <c r="V37" s="302">
        <v>1633050480</v>
      </c>
      <c r="W37" s="302">
        <v>977000</v>
      </c>
      <c r="X37" s="302">
        <v>1633050480</v>
      </c>
      <c r="Y37" s="302">
        <v>950555889.41999996</v>
      </c>
      <c r="Z37" s="302">
        <v>950555889.41999996</v>
      </c>
      <c r="AA37" s="302">
        <v>950555889.41999996</v>
      </c>
    </row>
    <row r="38" spans="1:27" ht="33.75" x14ac:dyDescent="0.25">
      <c r="A38" s="299" t="s">
        <v>211</v>
      </c>
      <c r="B38" s="300" t="s">
        <v>212</v>
      </c>
      <c r="C38" s="301" t="s">
        <v>77</v>
      </c>
      <c r="D38" s="299" t="s">
        <v>213</v>
      </c>
      <c r="E38" s="299" t="s">
        <v>226</v>
      </c>
      <c r="F38" s="299" t="s">
        <v>226</v>
      </c>
      <c r="G38" s="299" t="s">
        <v>226</v>
      </c>
      <c r="H38" s="299" t="s">
        <v>221</v>
      </c>
      <c r="I38" s="299" t="s">
        <v>222</v>
      </c>
      <c r="J38" s="299"/>
      <c r="K38" s="299"/>
      <c r="L38" s="299"/>
      <c r="M38" s="299" t="s">
        <v>216</v>
      </c>
      <c r="N38" s="299" t="s">
        <v>217</v>
      </c>
      <c r="O38" s="299" t="s">
        <v>218</v>
      </c>
      <c r="P38" s="300" t="s">
        <v>78</v>
      </c>
      <c r="Q38" s="309">
        <v>2000000</v>
      </c>
      <c r="R38" s="302">
        <v>0</v>
      </c>
      <c r="S38" s="302">
        <v>0</v>
      </c>
      <c r="T38" s="302">
        <v>2000000</v>
      </c>
      <c r="U38" s="302">
        <v>0</v>
      </c>
      <c r="V38" s="302">
        <v>100000</v>
      </c>
      <c r="W38" s="302">
        <v>1900000</v>
      </c>
      <c r="X38" s="302">
        <v>100000</v>
      </c>
      <c r="Y38" s="302">
        <v>100000</v>
      </c>
      <c r="Z38" s="302">
        <v>100000</v>
      </c>
      <c r="AA38" s="302">
        <v>100000</v>
      </c>
    </row>
    <row r="39" spans="1:27" ht="33.75" x14ac:dyDescent="0.25">
      <c r="A39" s="299" t="s">
        <v>211</v>
      </c>
      <c r="B39" s="300" t="s">
        <v>212</v>
      </c>
      <c r="C39" s="301" t="s">
        <v>79</v>
      </c>
      <c r="D39" s="299" t="s">
        <v>213</v>
      </c>
      <c r="E39" s="299" t="s">
        <v>226</v>
      </c>
      <c r="F39" s="299" t="s">
        <v>226</v>
      </c>
      <c r="G39" s="299" t="s">
        <v>226</v>
      </c>
      <c r="H39" s="299" t="s">
        <v>221</v>
      </c>
      <c r="I39" s="299" t="s">
        <v>223</v>
      </c>
      <c r="J39" s="299"/>
      <c r="K39" s="299"/>
      <c r="L39" s="299"/>
      <c r="M39" s="299" t="s">
        <v>216</v>
      </c>
      <c r="N39" s="299" t="s">
        <v>217</v>
      </c>
      <c r="O39" s="299" t="s">
        <v>218</v>
      </c>
      <c r="P39" s="300" t="s">
        <v>80</v>
      </c>
      <c r="Q39" s="309">
        <v>16068000</v>
      </c>
      <c r="R39" s="302">
        <v>0</v>
      </c>
      <c r="S39" s="302">
        <v>0</v>
      </c>
      <c r="T39" s="302">
        <v>16068000</v>
      </c>
      <c r="U39" s="302">
        <v>0</v>
      </c>
      <c r="V39" s="302">
        <v>16068000</v>
      </c>
      <c r="W39" s="302">
        <v>0</v>
      </c>
      <c r="X39" s="302">
        <v>16068000</v>
      </c>
      <c r="Y39" s="302">
        <v>4310580</v>
      </c>
      <c r="Z39" s="302">
        <v>4310580</v>
      </c>
      <c r="AA39" s="302">
        <v>4310580</v>
      </c>
    </row>
    <row r="40" spans="1:27" ht="33.75" x14ac:dyDescent="0.25">
      <c r="A40" s="299" t="s">
        <v>211</v>
      </c>
      <c r="B40" s="300" t="s">
        <v>212</v>
      </c>
      <c r="C40" s="301" t="s">
        <v>81</v>
      </c>
      <c r="D40" s="299" t="s">
        <v>213</v>
      </c>
      <c r="E40" s="299" t="s">
        <v>226</v>
      </c>
      <c r="F40" s="299" t="s">
        <v>226</v>
      </c>
      <c r="G40" s="299" t="s">
        <v>226</v>
      </c>
      <c r="H40" s="299" t="s">
        <v>221</v>
      </c>
      <c r="I40" s="299" t="s">
        <v>224</v>
      </c>
      <c r="J40" s="299"/>
      <c r="K40" s="299"/>
      <c r="L40" s="299"/>
      <c r="M40" s="299" t="s">
        <v>216</v>
      </c>
      <c r="N40" s="299" t="s">
        <v>217</v>
      </c>
      <c r="O40" s="299" t="s">
        <v>218</v>
      </c>
      <c r="P40" s="300" t="s">
        <v>82</v>
      </c>
      <c r="Q40" s="309">
        <v>96000000</v>
      </c>
      <c r="R40" s="302">
        <v>0</v>
      </c>
      <c r="S40" s="302">
        <v>0</v>
      </c>
      <c r="T40" s="302">
        <v>96000000</v>
      </c>
      <c r="U40" s="302">
        <v>0</v>
      </c>
      <c r="V40" s="302">
        <v>96000000</v>
      </c>
      <c r="W40" s="302">
        <v>0</v>
      </c>
      <c r="X40" s="302">
        <v>68645740</v>
      </c>
      <c r="Y40" s="302">
        <v>68645740</v>
      </c>
      <c r="Z40" s="302">
        <v>68645740</v>
      </c>
      <c r="AA40" s="302">
        <v>68645740</v>
      </c>
    </row>
    <row r="41" spans="1:27" ht="33.75" x14ac:dyDescent="0.25">
      <c r="A41" s="299" t="s">
        <v>211</v>
      </c>
      <c r="B41" s="300" t="s">
        <v>212</v>
      </c>
      <c r="C41" s="301" t="s">
        <v>83</v>
      </c>
      <c r="D41" s="299" t="s">
        <v>213</v>
      </c>
      <c r="E41" s="299" t="s">
        <v>226</v>
      </c>
      <c r="F41" s="299" t="s">
        <v>226</v>
      </c>
      <c r="G41" s="299" t="s">
        <v>226</v>
      </c>
      <c r="H41" s="299" t="s">
        <v>222</v>
      </c>
      <c r="I41" s="299" t="s">
        <v>215</v>
      </c>
      <c r="J41" s="299"/>
      <c r="K41" s="299"/>
      <c r="L41" s="299"/>
      <c r="M41" s="299" t="s">
        <v>216</v>
      </c>
      <c r="N41" s="299" t="s">
        <v>217</v>
      </c>
      <c r="O41" s="299" t="s">
        <v>218</v>
      </c>
      <c r="P41" s="300" t="s">
        <v>84</v>
      </c>
      <c r="Q41" s="309">
        <v>15868925</v>
      </c>
      <c r="R41" s="302">
        <v>0</v>
      </c>
      <c r="S41" s="302">
        <v>800</v>
      </c>
      <c r="T41" s="302">
        <v>15868125</v>
      </c>
      <c r="U41" s="302">
        <v>0</v>
      </c>
      <c r="V41" s="302">
        <v>0</v>
      </c>
      <c r="W41" s="302">
        <v>15868125</v>
      </c>
      <c r="X41" s="302">
        <v>0</v>
      </c>
      <c r="Y41" s="302">
        <v>0</v>
      </c>
      <c r="Z41" s="302">
        <v>0</v>
      </c>
      <c r="AA41" s="302">
        <v>0</v>
      </c>
    </row>
    <row r="42" spans="1:27" ht="33.75" x14ac:dyDescent="0.25">
      <c r="A42" s="299" t="s">
        <v>211</v>
      </c>
      <c r="B42" s="300" t="s">
        <v>212</v>
      </c>
      <c r="C42" s="301" t="s">
        <v>85</v>
      </c>
      <c r="D42" s="299" t="s">
        <v>213</v>
      </c>
      <c r="E42" s="299" t="s">
        <v>226</v>
      </c>
      <c r="F42" s="299" t="s">
        <v>226</v>
      </c>
      <c r="G42" s="299" t="s">
        <v>226</v>
      </c>
      <c r="H42" s="299" t="s">
        <v>222</v>
      </c>
      <c r="I42" s="299" t="s">
        <v>227</v>
      </c>
      <c r="J42" s="299"/>
      <c r="K42" s="299"/>
      <c r="L42" s="299"/>
      <c r="M42" s="299" t="s">
        <v>216</v>
      </c>
      <c r="N42" s="299" t="s">
        <v>217</v>
      </c>
      <c r="O42" s="299" t="s">
        <v>218</v>
      </c>
      <c r="P42" s="300" t="s">
        <v>86</v>
      </c>
      <c r="Q42" s="309">
        <v>3619178298</v>
      </c>
      <c r="R42" s="302">
        <v>471255246</v>
      </c>
      <c r="S42" s="302">
        <v>0</v>
      </c>
      <c r="T42" s="302">
        <v>4090433544</v>
      </c>
      <c r="U42" s="302">
        <v>0</v>
      </c>
      <c r="V42" s="302">
        <v>4090433544</v>
      </c>
      <c r="W42" s="302">
        <v>0</v>
      </c>
      <c r="X42" s="302">
        <v>3887121850</v>
      </c>
      <c r="Y42" s="302">
        <v>2459478394</v>
      </c>
      <c r="Z42" s="302">
        <v>2459478394</v>
      </c>
      <c r="AA42" s="302">
        <v>2459478394</v>
      </c>
    </row>
    <row r="43" spans="1:27" ht="33.75" x14ac:dyDescent="0.25">
      <c r="A43" s="299" t="s">
        <v>211</v>
      </c>
      <c r="B43" s="300" t="s">
        <v>212</v>
      </c>
      <c r="C43" s="301" t="s">
        <v>193</v>
      </c>
      <c r="D43" s="299" t="s">
        <v>213</v>
      </c>
      <c r="E43" s="299" t="s">
        <v>226</v>
      </c>
      <c r="F43" s="299" t="s">
        <v>226</v>
      </c>
      <c r="G43" s="299" t="s">
        <v>226</v>
      </c>
      <c r="H43" s="299" t="s">
        <v>222</v>
      </c>
      <c r="I43" s="299" t="s">
        <v>219</v>
      </c>
      <c r="J43" s="299"/>
      <c r="K43" s="299"/>
      <c r="L43" s="299"/>
      <c r="M43" s="299" t="s">
        <v>216</v>
      </c>
      <c r="N43" s="299" t="s">
        <v>217</v>
      </c>
      <c r="O43" s="299" t="s">
        <v>218</v>
      </c>
      <c r="P43" s="300" t="s">
        <v>194</v>
      </c>
      <c r="Q43" s="309">
        <v>456874515</v>
      </c>
      <c r="R43" s="302">
        <v>0</v>
      </c>
      <c r="S43" s="302">
        <v>0</v>
      </c>
      <c r="T43" s="302">
        <v>456874515</v>
      </c>
      <c r="U43" s="302">
        <v>0</v>
      </c>
      <c r="V43" s="302">
        <v>0</v>
      </c>
      <c r="W43" s="302">
        <v>456874515</v>
      </c>
      <c r="X43" s="302">
        <v>0</v>
      </c>
      <c r="Y43" s="302">
        <v>0</v>
      </c>
      <c r="Z43" s="302">
        <v>0</v>
      </c>
      <c r="AA43" s="302">
        <v>0</v>
      </c>
    </row>
    <row r="44" spans="1:27" ht="33.75" x14ac:dyDescent="0.25">
      <c r="A44" s="299" t="s">
        <v>211</v>
      </c>
      <c r="B44" s="300" t="s">
        <v>212</v>
      </c>
      <c r="C44" s="301" t="s">
        <v>87</v>
      </c>
      <c r="D44" s="299" t="s">
        <v>213</v>
      </c>
      <c r="E44" s="299" t="s">
        <v>226</v>
      </c>
      <c r="F44" s="299" t="s">
        <v>226</v>
      </c>
      <c r="G44" s="299" t="s">
        <v>226</v>
      </c>
      <c r="H44" s="299" t="s">
        <v>223</v>
      </c>
      <c r="I44" s="299" t="s">
        <v>227</v>
      </c>
      <c r="J44" s="299"/>
      <c r="K44" s="299"/>
      <c r="L44" s="299"/>
      <c r="M44" s="299" t="s">
        <v>216</v>
      </c>
      <c r="N44" s="299" t="s">
        <v>217</v>
      </c>
      <c r="O44" s="299" t="s">
        <v>218</v>
      </c>
      <c r="P44" s="300" t="s">
        <v>88</v>
      </c>
      <c r="Q44" s="309">
        <v>1100000000</v>
      </c>
      <c r="R44" s="302">
        <v>991313344</v>
      </c>
      <c r="S44" s="302">
        <v>254767718</v>
      </c>
      <c r="T44" s="302">
        <v>1836545626</v>
      </c>
      <c r="U44" s="302">
        <v>0</v>
      </c>
      <c r="V44" s="302">
        <v>1519078346</v>
      </c>
      <c r="W44" s="302">
        <v>317467280</v>
      </c>
      <c r="X44" s="302">
        <v>1232347676</v>
      </c>
      <c r="Y44" s="302">
        <v>704960005</v>
      </c>
      <c r="Z44" s="302">
        <v>704960005</v>
      </c>
      <c r="AA44" s="302">
        <v>704960005</v>
      </c>
    </row>
    <row r="45" spans="1:27" ht="33.75" x14ac:dyDescent="0.25">
      <c r="A45" s="299" t="s">
        <v>211</v>
      </c>
      <c r="B45" s="300" t="s">
        <v>212</v>
      </c>
      <c r="C45" s="301" t="s">
        <v>89</v>
      </c>
      <c r="D45" s="299" t="s">
        <v>213</v>
      </c>
      <c r="E45" s="299" t="s">
        <v>226</v>
      </c>
      <c r="F45" s="299" t="s">
        <v>226</v>
      </c>
      <c r="G45" s="299" t="s">
        <v>226</v>
      </c>
      <c r="H45" s="299" t="s">
        <v>223</v>
      </c>
      <c r="I45" s="299" t="s">
        <v>219</v>
      </c>
      <c r="J45" s="299"/>
      <c r="K45" s="299"/>
      <c r="L45" s="299"/>
      <c r="M45" s="299" t="s">
        <v>216</v>
      </c>
      <c r="N45" s="299" t="s">
        <v>217</v>
      </c>
      <c r="O45" s="299" t="s">
        <v>218</v>
      </c>
      <c r="P45" s="300" t="s">
        <v>90</v>
      </c>
      <c r="Q45" s="309">
        <v>1103694828</v>
      </c>
      <c r="R45" s="302">
        <v>1101087194</v>
      </c>
      <c r="S45" s="302">
        <v>391908003</v>
      </c>
      <c r="T45" s="302">
        <v>1812874019</v>
      </c>
      <c r="U45" s="302">
        <v>0</v>
      </c>
      <c r="V45" s="302">
        <v>1431640585</v>
      </c>
      <c r="W45" s="302">
        <v>381233434</v>
      </c>
      <c r="X45" s="302">
        <v>1332407252</v>
      </c>
      <c r="Y45" s="302">
        <v>857165089</v>
      </c>
      <c r="Z45" s="302">
        <v>857165089</v>
      </c>
      <c r="AA45" s="302">
        <v>857165089</v>
      </c>
    </row>
    <row r="46" spans="1:27" ht="45" x14ac:dyDescent="0.25">
      <c r="A46" s="299" t="s">
        <v>211</v>
      </c>
      <c r="B46" s="300" t="s">
        <v>212</v>
      </c>
      <c r="C46" s="301" t="s">
        <v>91</v>
      </c>
      <c r="D46" s="299" t="s">
        <v>213</v>
      </c>
      <c r="E46" s="299" t="s">
        <v>226</v>
      </c>
      <c r="F46" s="299" t="s">
        <v>226</v>
      </c>
      <c r="G46" s="299" t="s">
        <v>226</v>
      </c>
      <c r="H46" s="299" t="s">
        <v>223</v>
      </c>
      <c r="I46" s="299" t="s">
        <v>220</v>
      </c>
      <c r="J46" s="299"/>
      <c r="K46" s="299"/>
      <c r="L46" s="299"/>
      <c r="M46" s="299" t="s">
        <v>216</v>
      </c>
      <c r="N46" s="299" t="s">
        <v>217</v>
      </c>
      <c r="O46" s="299" t="s">
        <v>218</v>
      </c>
      <c r="P46" s="300" t="s">
        <v>92</v>
      </c>
      <c r="Q46" s="309">
        <v>103596000</v>
      </c>
      <c r="R46" s="302">
        <v>62980352</v>
      </c>
      <c r="S46" s="302">
        <v>0</v>
      </c>
      <c r="T46" s="302">
        <v>166576352</v>
      </c>
      <c r="U46" s="302">
        <v>0</v>
      </c>
      <c r="V46" s="302">
        <v>102638386.83</v>
      </c>
      <c r="W46" s="302">
        <v>63937965.170000002</v>
      </c>
      <c r="X46" s="302">
        <v>70413135.019999996</v>
      </c>
      <c r="Y46" s="302">
        <v>57008752.189999998</v>
      </c>
      <c r="Z46" s="302">
        <v>57008752.189999998</v>
      </c>
      <c r="AA46" s="302">
        <v>57008752.189999998</v>
      </c>
    </row>
    <row r="47" spans="1:27" ht="33.75" x14ac:dyDescent="0.25">
      <c r="A47" s="299" t="s">
        <v>211</v>
      </c>
      <c r="B47" s="300" t="s">
        <v>212</v>
      </c>
      <c r="C47" s="301" t="s">
        <v>93</v>
      </c>
      <c r="D47" s="299" t="s">
        <v>213</v>
      </c>
      <c r="E47" s="299" t="s">
        <v>226</v>
      </c>
      <c r="F47" s="299" t="s">
        <v>226</v>
      </c>
      <c r="G47" s="299" t="s">
        <v>226</v>
      </c>
      <c r="H47" s="299" t="s">
        <v>223</v>
      </c>
      <c r="I47" s="299" t="s">
        <v>228</v>
      </c>
      <c r="J47" s="299"/>
      <c r="K47" s="299"/>
      <c r="L47" s="299"/>
      <c r="M47" s="299" t="s">
        <v>216</v>
      </c>
      <c r="N47" s="299" t="s">
        <v>217</v>
      </c>
      <c r="O47" s="299" t="s">
        <v>218</v>
      </c>
      <c r="P47" s="300" t="s">
        <v>94</v>
      </c>
      <c r="Q47" s="309">
        <v>1011618582</v>
      </c>
      <c r="R47" s="302">
        <v>141202310</v>
      </c>
      <c r="S47" s="302">
        <v>61383859</v>
      </c>
      <c r="T47" s="302">
        <v>1091437033</v>
      </c>
      <c r="U47" s="302">
        <v>0</v>
      </c>
      <c r="V47" s="302">
        <v>1026502438.41</v>
      </c>
      <c r="W47" s="302">
        <v>64934594.590000004</v>
      </c>
      <c r="X47" s="302">
        <v>970878371.25999999</v>
      </c>
      <c r="Y47" s="302">
        <v>453996596.66000003</v>
      </c>
      <c r="Z47" s="302">
        <v>453996596.66000003</v>
      </c>
      <c r="AA47" s="302">
        <v>453996596.66000003</v>
      </c>
    </row>
    <row r="48" spans="1:27" ht="45" x14ac:dyDescent="0.25">
      <c r="A48" s="299" t="s">
        <v>211</v>
      </c>
      <c r="B48" s="300" t="s">
        <v>212</v>
      </c>
      <c r="C48" s="301" t="s">
        <v>95</v>
      </c>
      <c r="D48" s="299" t="s">
        <v>213</v>
      </c>
      <c r="E48" s="299" t="s">
        <v>226</v>
      </c>
      <c r="F48" s="299" t="s">
        <v>226</v>
      </c>
      <c r="G48" s="299" t="s">
        <v>226</v>
      </c>
      <c r="H48" s="299" t="s">
        <v>223</v>
      </c>
      <c r="I48" s="299" t="s">
        <v>222</v>
      </c>
      <c r="J48" s="299"/>
      <c r="K48" s="299"/>
      <c r="L48" s="299"/>
      <c r="M48" s="299" t="s">
        <v>216</v>
      </c>
      <c r="N48" s="299" t="s">
        <v>217</v>
      </c>
      <c r="O48" s="299" t="s">
        <v>218</v>
      </c>
      <c r="P48" s="300" t="s">
        <v>96</v>
      </c>
      <c r="Q48" s="309">
        <v>501495141</v>
      </c>
      <c r="R48" s="302">
        <v>50000000</v>
      </c>
      <c r="S48" s="302">
        <v>280000000</v>
      </c>
      <c r="T48" s="302">
        <v>271495141</v>
      </c>
      <c r="U48" s="302">
        <v>0</v>
      </c>
      <c r="V48" s="302">
        <v>203026784.05000001</v>
      </c>
      <c r="W48" s="302">
        <v>68468356.950000003</v>
      </c>
      <c r="X48" s="302">
        <v>192968504.05000001</v>
      </c>
      <c r="Y48" s="302">
        <v>9894707.5999999996</v>
      </c>
      <c r="Z48" s="302">
        <v>9894707.5999999996</v>
      </c>
      <c r="AA48" s="302">
        <v>9894707.5999999996</v>
      </c>
    </row>
    <row r="49" spans="1:27" ht="56.25" x14ac:dyDescent="0.25">
      <c r="A49" s="299" t="s">
        <v>211</v>
      </c>
      <c r="B49" s="300" t="s">
        <v>212</v>
      </c>
      <c r="C49" s="301" t="s">
        <v>97</v>
      </c>
      <c r="D49" s="299" t="s">
        <v>213</v>
      </c>
      <c r="E49" s="299" t="s">
        <v>226</v>
      </c>
      <c r="F49" s="299" t="s">
        <v>226</v>
      </c>
      <c r="G49" s="299" t="s">
        <v>226</v>
      </c>
      <c r="H49" s="299" t="s">
        <v>223</v>
      </c>
      <c r="I49" s="299" t="s">
        <v>224</v>
      </c>
      <c r="J49" s="299"/>
      <c r="K49" s="299"/>
      <c r="L49" s="299"/>
      <c r="M49" s="299" t="s">
        <v>216</v>
      </c>
      <c r="N49" s="299" t="s">
        <v>217</v>
      </c>
      <c r="O49" s="299" t="s">
        <v>218</v>
      </c>
      <c r="P49" s="300" t="s">
        <v>98</v>
      </c>
      <c r="Q49" s="309">
        <v>30000000</v>
      </c>
      <c r="R49" s="302">
        <v>0</v>
      </c>
      <c r="S49" s="302">
        <v>0</v>
      </c>
      <c r="T49" s="302">
        <v>30000000</v>
      </c>
      <c r="U49" s="302">
        <v>0</v>
      </c>
      <c r="V49" s="302">
        <v>30000000</v>
      </c>
      <c r="W49" s="302">
        <v>0</v>
      </c>
      <c r="X49" s="302">
        <v>30000000</v>
      </c>
      <c r="Y49" s="302">
        <v>22959300</v>
      </c>
      <c r="Z49" s="302">
        <v>22959300</v>
      </c>
      <c r="AA49" s="302">
        <v>22959300</v>
      </c>
    </row>
    <row r="50" spans="1:27" ht="33.75" x14ac:dyDescent="0.25">
      <c r="A50" s="299" t="s">
        <v>211</v>
      </c>
      <c r="B50" s="300" t="s">
        <v>212</v>
      </c>
      <c r="C50" s="301" t="s">
        <v>99</v>
      </c>
      <c r="D50" s="299" t="s">
        <v>213</v>
      </c>
      <c r="E50" s="299" t="s">
        <v>226</v>
      </c>
      <c r="F50" s="299" t="s">
        <v>226</v>
      </c>
      <c r="G50" s="299" t="s">
        <v>226</v>
      </c>
      <c r="H50" s="299" t="s">
        <v>224</v>
      </c>
      <c r="I50" s="299" t="s">
        <v>219</v>
      </c>
      <c r="J50" s="299"/>
      <c r="K50" s="299"/>
      <c r="L50" s="299"/>
      <c r="M50" s="299" t="s">
        <v>216</v>
      </c>
      <c r="N50" s="299" t="s">
        <v>217</v>
      </c>
      <c r="O50" s="299" t="s">
        <v>218</v>
      </c>
      <c r="P50" s="300" t="s">
        <v>100</v>
      </c>
      <c r="Q50" s="309">
        <v>65000000</v>
      </c>
      <c r="R50" s="302">
        <v>0</v>
      </c>
      <c r="S50" s="302">
        <v>0</v>
      </c>
      <c r="T50" s="302">
        <v>65000000</v>
      </c>
      <c r="U50" s="302">
        <v>0</v>
      </c>
      <c r="V50" s="302">
        <v>64895000</v>
      </c>
      <c r="W50" s="302">
        <v>105000</v>
      </c>
      <c r="X50" s="302">
        <v>64895000</v>
      </c>
      <c r="Y50" s="302">
        <v>0</v>
      </c>
      <c r="Z50" s="302">
        <v>0</v>
      </c>
      <c r="AA50" s="302">
        <v>0</v>
      </c>
    </row>
    <row r="51" spans="1:27" ht="56.25" x14ac:dyDescent="0.25">
      <c r="A51" s="299" t="s">
        <v>211</v>
      </c>
      <c r="B51" s="300" t="s">
        <v>212</v>
      </c>
      <c r="C51" s="301" t="s">
        <v>101</v>
      </c>
      <c r="D51" s="299" t="s">
        <v>213</v>
      </c>
      <c r="E51" s="299" t="s">
        <v>226</v>
      </c>
      <c r="F51" s="299" t="s">
        <v>226</v>
      </c>
      <c r="G51" s="299" t="s">
        <v>226</v>
      </c>
      <c r="H51" s="299" t="s">
        <v>224</v>
      </c>
      <c r="I51" s="299" t="s">
        <v>220</v>
      </c>
      <c r="J51" s="299"/>
      <c r="K51" s="299"/>
      <c r="L51" s="299"/>
      <c r="M51" s="299" t="s">
        <v>216</v>
      </c>
      <c r="N51" s="299" t="s">
        <v>217</v>
      </c>
      <c r="O51" s="299" t="s">
        <v>218</v>
      </c>
      <c r="P51" s="300" t="s">
        <v>102</v>
      </c>
      <c r="Q51" s="309">
        <v>10000000</v>
      </c>
      <c r="R51" s="302">
        <v>0</v>
      </c>
      <c r="S51" s="302">
        <v>0</v>
      </c>
      <c r="T51" s="302">
        <v>10000000</v>
      </c>
      <c r="U51" s="302">
        <v>0</v>
      </c>
      <c r="V51" s="302">
        <v>10000000</v>
      </c>
      <c r="W51" s="302">
        <v>0</v>
      </c>
      <c r="X51" s="302">
        <v>1113750</v>
      </c>
      <c r="Y51" s="302">
        <v>1113750</v>
      </c>
      <c r="Z51" s="302">
        <v>1113750</v>
      </c>
      <c r="AA51" s="302">
        <v>1060030</v>
      </c>
    </row>
    <row r="52" spans="1:27" ht="33.75" x14ac:dyDescent="0.25">
      <c r="A52" s="299" t="s">
        <v>211</v>
      </c>
      <c r="B52" s="300" t="s">
        <v>212</v>
      </c>
      <c r="C52" s="301" t="s">
        <v>103</v>
      </c>
      <c r="D52" s="299" t="s">
        <v>213</v>
      </c>
      <c r="E52" s="299" t="s">
        <v>226</v>
      </c>
      <c r="F52" s="299" t="s">
        <v>226</v>
      </c>
      <c r="G52" s="299" t="s">
        <v>226</v>
      </c>
      <c r="H52" s="299" t="s">
        <v>224</v>
      </c>
      <c r="I52" s="299" t="s">
        <v>221</v>
      </c>
      <c r="J52" s="299"/>
      <c r="K52" s="299"/>
      <c r="L52" s="299"/>
      <c r="M52" s="299" t="s">
        <v>216</v>
      </c>
      <c r="N52" s="299" t="s">
        <v>217</v>
      </c>
      <c r="O52" s="299" t="s">
        <v>218</v>
      </c>
      <c r="P52" s="300" t="s">
        <v>104</v>
      </c>
      <c r="Q52" s="309">
        <v>1050000000</v>
      </c>
      <c r="R52" s="302">
        <v>50000000</v>
      </c>
      <c r="S52" s="302">
        <v>0</v>
      </c>
      <c r="T52" s="302">
        <v>1100000000</v>
      </c>
      <c r="U52" s="302">
        <v>0</v>
      </c>
      <c r="V52" s="302">
        <v>1099517993</v>
      </c>
      <c r="W52" s="302">
        <v>482007</v>
      </c>
      <c r="X52" s="302">
        <v>1099517993</v>
      </c>
      <c r="Y52" s="302">
        <v>52561550</v>
      </c>
      <c r="Z52" s="302">
        <v>52561550</v>
      </c>
      <c r="AA52" s="302">
        <v>52561550</v>
      </c>
    </row>
    <row r="53" spans="1:27" ht="33.75" x14ac:dyDescent="0.25">
      <c r="A53" s="299" t="s">
        <v>211</v>
      </c>
      <c r="B53" s="300" t="s">
        <v>212</v>
      </c>
      <c r="C53" s="301" t="s">
        <v>105</v>
      </c>
      <c r="D53" s="299" t="s">
        <v>213</v>
      </c>
      <c r="E53" s="299" t="s">
        <v>226</v>
      </c>
      <c r="F53" s="299" t="s">
        <v>226</v>
      </c>
      <c r="G53" s="299" t="s">
        <v>226</v>
      </c>
      <c r="H53" s="299" t="s">
        <v>225</v>
      </c>
      <c r="I53" s="299"/>
      <c r="J53" s="299"/>
      <c r="K53" s="299"/>
      <c r="L53" s="299"/>
      <c r="M53" s="299" t="s">
        <v>216</v>
      </c>
      <c r="N53" s="299" t="s">
        <v>217</v>
      </c>
      <c r="O53" s="299" t="s">
        <v>218</v>
      </c>
      <c r="P53" s="300" t="s">
        <v>106</v>
      </c>
      <c r="Q53" s="309">
        <v>600000000</v>
      </c>
      <c r="R53" s="302">
        <v>0</v>
      </c>
      <c r="S53" s="302">
        <v>12000000</v>
      </c>
      <c r="T53" s="302">
        <v>588000000</v>
      </c>
      <c r="U53" s="302">
        <v>0</v>
      </c>
      <c r="V53" s="302">
        <v>588000000</v>
      </c>
      <c r="W53" s="302">
        <v>0</v>
      </c>
      <c r="X53" s="302">
        <v>432047558</v>
      </c>
      <c r="Y53" s="302">
        <v>432047558</v>
      </c>
      <c r="Z53" s="302">
        <v>432047558</v>
      </c>
      <c r="AA53" s="302">
        <v>426686604</v>
      </c>
    </row>
    <row r="54" spans="1:27" ht="33.75" x14ac:dyDescent="0.25">
      <c r="A54" s="299" t="s">
        <v>211</v>
      </c>
      <c r="B54" s="300" t="s">
        <v>212</v>
      </c>
      <c r="C54" s="301" t="s">
        <v>107</v>
      </c>
      <c r="D54" s="299" t="s">
        <v>213</v>
      </c>
      <c r="E54" s="299" t="s">
        <v>229</v>
      </c>
      <c r="F54" s="299" t="s">
        <v>231</v>
      </c>
      <c r="G54" s="299" t="s">
        <v>226</v>
      </c>
      <c r="H54" s="299" t="s">
        <v>232</v>
      </c>
      <c r="I54" s="299" t="s">
        <v>215</v>
      </c>
      <c r="J54" s="299"/>
      <c r="K54" s="299"/>
      <c r="L54" s="299"/>
      <c r="M54" s="299" t="s">
        <v>216</v>
      </c>
      <c r="N54" s="299" t="s">
        <v>217</v>
      </c>
      <c r="O54" s="299" t="s">
        <v>218</v>
      </c>
      <c r="P54" s="300" t="s">
        <v>108</v>
      </c>
      <c r="Q54" s="302">
        <v>74048000</v>
      </c>
      <c r="R54" s="302">
        <v>80000000</v>
      </c>
      <c r="S54" s="302">
        <v>10000000</v>
      </c>
      <c r="T54" s="302">
        <v>144048000</v>
      </c>
      <c r="U54" s="302">
        <v>0</v>
      </c>
      <c r="V54" s="302">
        <v>144048000</v>
      </c>
      <c r="W54" s="302">
        <v>0</v>
      </c>
      <c r="X54" s="302">
        <v>60091627</v>
      </c>
      <c r="Y54" s="302">
        <v>55782698</v>
      </c>
      <c r="Z54" s="302">
        <v>55782698</v>
      </c>
      <c r="AA54" s="302">
        <v>55782698</v>
      </c>
    </row>
    <row r="55" spans="1:27" ht="33.75" x14ac:dyDescent="0.25">
      <c r="A55" s="299" t="s">
        <v>211</v>
      </c>
      <c r="B55" s="300" t="s">
        <v>212</v>
      </c>
      <c r="C55" s="301" t="s">
        <v>109</v>
      </c>
      <c r="D55" s="299" t="s">
        <v>213</v>
      </c>
      <c r="E55" s="299" t="s">
        <v>229</v>
      </c>
      <c r="F55" s="299" t="s">
        <v>231</v>
      </c>
      <c r="G55" s="299" t="s">
        <v>226</v>
      </c>
      <c r="H55" s="299" t="s">
        <v>232</v>
      </c>
      <c r="I55" s="299" t="s">
        <v>227</v>
      </c>
      <c r="J55" s="299"/>
      <c r="K55" s="299"/>
      <c r="L55" s="299"/>
      <c r="M55" s="299" t="s">
        <v>216</v>
      </c>
      <c r="N55" s="299" t="s">
        <v>217</v>
      </c>
      <c r="O55" s="299" t="s">
        <v>218</v>
      </c>
      <c r="P55" s="300" t="s">
        <v>110</v>
      </c>
      <c r="Q55" s="302">
        <v>40000000</v>
      </c>
      <c r="R55" s="302">
        <v>30000000</v>
      </c>
      <c r="S55" s="302">
        <v>0</v>
      </c>
      <c r="T55" s="302">
        <v>70000000</v>
      </c>
      <c r="U55" s="302">
        <v>0</v>
      </c>
      <c r="V55" s="302">
        <v>70000000</v>
      </c>
      <c r="W55" s="302">
        <v>0</v>
      </c>
      <c r="X55" s="302">
        <v>12149902</v>
      </c>
      <c r="Y55" s="302">
        <v>12149902</v>
      </c>
      <c r="Z55" s="302">
        <v>12149902</v>
      </c>
      <c r="AA55" s="302">
        <v>12149902</v>
      </c>
    </row>
    <row r="56" spans="1:27" ht="33.75" x14ac:dyDescent="0.25">
      <c r="A56" s="299" t="s">
        <v>211</v>
      </c>
      <c r="B56" s="300" t="s">
        <v>212</v>
      </c>
      <c r="C56" s="301" t="s">
        <v>111</v>
      </c>
      <c r="D56" s="299" t="s">
        <v>213</v>
      </c>
      <c r="E56" s="299" t="s">
        <v>229</v>
      </c>
      <c r="F56" s="299" t="s">
        <v>233</v>
      </c>
      <c r="G56" s="299" t="s">
        <v>214</v>
      </c>
      <c r="H56" s="299" t="s">
        <v>215</v>
      </c>
      <c r="I56" s="299"/>
      <c r="J56" s="299"/>
      <c r="K56" s="299"/>
      <c r="L56" s="299"/>
      <c r="M56" s="299" t="s">
        <v>216</v>
      </c>
      <c r="N56" s="299" t="s">
        <v>217</v>
      </c>
      <c r="O56" s="299" t="s">
        <v>218</v>
      </c>
      <c r="P56" s="300" t="s">
        <v>112</v>
      </c>
      <c r="Q56" s="302">
        <v>758000000</v>
      </c>
      <c r="R56" s="302">
        <v>0</v>
      </c>
      <c r="S56" s="302">
        <v>0</v>
      </c>
      <c r="T56" s="302">
        <v>758000000</v>
      </c>
      <c r="U56" s="302">
        <v>0</v>
      </c>
      <c r="V56" s="302">
        <v>758000000</v>
      </c>
      <c r="W56" s="302">
        <v>0</v>
      </c>
      <c r="X56" s="302">
        <v>693771889.91999996</v>
      </c>
      <c r="Y56" s="302">
        <v>693771889.91999996</v>
      </c>
      <c r="Z56" s="302">
        <v>693771889.91999996</v>
      </c>
      <c r="AA56" s="302">
        <v>693771889.91999996</v>
      </c>
    </row>
    <row r="57" spans="1:27" ht="33.75" x14ac:dyDescent="0.25">
      <c r="A57" s="299" t="s">
        <v>211</v>
      </c>
      <c r="B57" s="300" t="s">
        <v>212</v>
      </c>
      <c r="C57" s="301" t="s">
        <v>113</v>
      </c>
      <c r="D57" s="299" t="s">
        <v>213</v>
      </c>
      <c r="E57" s="299" t="s">
        <v>234</v>
      </c>
      <c r="F57" s="299" t="s">
        <v>214</v>
      </c>
      <c r="G57" s="299" t="s">
        <v>226</v>
      </c>
      <c r="H57" s="299" t="s">
        <v>215</v>
      </c>
      <c r="I57" s="299"/>
      <c r="J57" s="299"/>
      <c r="K57" s="299"/>
      <c r="L57" s="299"/>
      <c r="M57" s="299" t="s">
        <v>216</v>
      </c>
      <c r="N57" s="299" t="s">
        <v>217</v>
      </c>
      <c r="O57" s="299" t="s">
        <v>218</v>
      </c>
      <c r="P57" s="300" t="s">
        <v>114</v>
      </c>
      <c r="Q57" s="302">
        <v>20000000</v>
      </c>
      <c r="R57" s="302">
        <v>0</v>
      </c>
      <c r="S57" s="302">
        <v>736300</v>
      </c>
      <c r="T57" s="302">
        <v>19263700</v>
      </c>
      <c r="U57" s="302">
        <v>0</v>
      </c>
      <c r="V57" s="302">
        <v>13708000</v>
      </c>
      <c r="W57" s="302">
        <v>5555700</v>
      </c>
      <c r="X57" s="302">
        <v>13708000</v>
      </c>
      <c r="Y57" s="302">
        <v>13708000</v>
      </c>
      <c r="Z57" s="302">
        <v>13708000</v>
      </c>
      <c r="AA57" s="302">
        <v>13708000</v>
      </c>
    </row>
    <row r="58" spans="1:27" ht="33.75" x14ac:dyDescent="0.25">
      <c r="A58" s="299" t="s">
        <v>211</v>
      </c>
      <c r="B58" s="300" t="s">
        <v>212</v>
      </c>
      <c r="C58" s="301" t="s">
        <v>115</v>
      </c>
      <c r="D58" s="299" t="s">
        <v>213</v>
      </c>
      <c r="E58" s="299" t="s">
        <v>234</v>
      </c>
      <c r="F58" s="299" t="s">
        <v>214</v>
      </c>
      <c r="G58" s="299" t="s">
        <v>226</v>
      </c>
      <c r="H58" s="299" t="s">
        <v>221</v>
      </c>
      <c r="I58" s="299"/>
      <c r="J58" s="299"/>
      <c r="K58" s="299"/>
      <c r="L58" s="299"/>
      <c r="M58" s="299" t="s">
        <v>216</v>
      </c>
      <c r="N58" s="299" t="s">
        <v>217</v>
      </c>
      <c r="O58" s="299" t="s">
        <v>218</v>
      </c>
      <c r="P58" s="300" t="s">
        <v>116</v>
      </c>
      <c r="Q58" s="302">
        <v>1711000</v>
      </c>
      <c r="R58" s="302">
        <v>736300</v>
      </c>
      <c r="S58" s="302">
        <v>0</v>
      </c>
      <c r="T58" s="302">
        <v>2447300</v>
      </c>
      <c r="U58" s="302">
        <v>0</v>
      </c>
      <c r="V58" s="302">
        <v>2447300</v>
      </c>
      <c r="W58" s="302">
        <v>0</v>
      </c>
      <c r="X58" s="302">
        <v>2355300</v>
      </c>
      <c r="Y58" s="302">
        <v>2207300</v>
      </c>
      <c r="Z58" s="302">
        <v>2207300</v>
      </c>
      <c r="AA58" s="302">
        <v>2207300</v>
      </c>
    </row>
    <row r="59" spans="1:27" ht="90" x14ac:dyDescent="0.25">
      <c r="A59" s="299" t="s">
        <v>211</v>
      </c>
      <c r="B59" s="300" t="s">
        <v>212</v>
      </c>
      <c r="C59" s="301" t="s">
        <v>117</v>
      </c>
      <c r="D59" s="299" t="s">
        <v>235</v>
      </c>
      <c r="E59" s="299" t="s">
        <v>236</v>
      </c>
      <c r="F59" s="299" t="s">
        <v>237</v>
      </c>
      <c r="G59" s="299" t="s">
        <v>238</v>
      </c>
      <c r="H59" s="299" t="s">
        <v>239</v>
      </c>
      <c r="I59" s="299" t="s">
        <v>240</v>
      </c>
      <c r="J59" s="299" t="s">
        <v>226</v>
      </c>
      <c r="K59" s="299"/>
      <c r="L59" s="299"/>
      <c r="M59" s="299" t="s">
        <v>216</v>
      </c>
      <c r="N59" s="299" t="s">
        <v>217</v>
      </c>
      <c r="O59" s="299" t="s">
        <v>218</v>
      </c>
      <c r="P59" s="300" t="s">
        <v>118</v>
      </c>
      <c r="Q59" s="302">
        <v>5478939178</v>
      </c>
      <c r="R59" s="302">
        <v>0</v>
      </c>
      <c r="S59" s="302">
        <v>0</v>
      </c>
      <c r="T59" s="302">
        <v>5478939178</v>
      </c>
      <c r="U59" s="302">
        <v>0</v>
      </c>
      <c r="V59" s="302">
        <v>5469092359</v>
      </c>
      <c r="W59" s="302">
        <v>9846819</v>
      </c>
      <c r="X59" s="302">
        <v>5175374738</v>
      </c>
      <c r="Y59" s="302">
        <v>2884269632.5</v>
      </c>
      <c r="Z59" s="302">
        <v>2884269632.5</v>
      </c>
      <c r="AA59" s="302">
        <v>2875157291.5</v>
      </c>
    </row>
    <row r="60" spans="1:27" ht="90" x14ac:dyDescent="0.25">
      <c r="A60" s="299" t="s">
        <v>211</v>
      </c>
      <c r="B60" s="300" t="s">
        <v>212</v>
      </c>
      <c r="C60" s="301" t="s">
        <v>119</v>
      </c>
      <c r="D60" s="299" t="s">
        <v>235</v>
      </c>
      <c r="E60" s="299" t="s">
        <v>236</v>
      </c>
      <c r="F60" s="299" t="s">
        <v>237</v>
      </c>
      <c r="G60" s="299" t="s">
        <v>238</v>
      </c>
      <c r="H60" s="299" t="s">
        <v>239</v>
      </c>
      <c r="I60" s="299" t="s">
        <v>241</v>
      </c>
      <c r="J60" s="299" t="s">
        <v>226</v>
      </c>
      <c r="K60" s="299"/>
      <c r="L60" s="299"/>
      <c r="M60" s="299" t="s">
        <v>216</v>
      </c>
      <c r="N60" s="299" t="s">
        <v>217</v>
      </c>
      <c r="O60" s="299" t="s">
        <v>218</v>
      </c>
      <c r="P60" s="300" t="s">
        <v>120</v>
      </c>
      <c r="Q60" s="302">
        <v>841218420</v>
      </c>
      <c r="R60" s="302">
        <v>0</v>
      </c>
      <c r="S60" s="302">
        <v>0</v>
      </c>
      <c r="T60" s="302">
        <v>841218420</v>
      </c>
      <c r="U60" s="302">
        <v>0</v>
      </c>
      <c r="V60" s="302">
        <v>759219840</v>
      </c>
      <c r="W60" s="302">
        <v>81998580</v>
      </c>
      <c r="X60" s="302">
        <v>673533038</v>
      </c>
      <c r="Y60" s="302">
        <v>345774682</v>
      </c>
      <c r="Z60" s="302">
        <v>345774682</v>
      </c>
      <c r="AA60" s="302">
        <v>345774682</v>
      </c>
    </row>
    <row r="61" spans="1:27" ht="90" x14ac:dyDescent="0.25">
      <c r="A61" s="299" t="s">
        <v>211</v>
      </c>
      <c r="B61" s="300" t="s">
        <v>212</v>
      </c>
      <c r="C61" s="301" t="s">
        <v>121</v>
      </c>
      <c r="D61" s="299" t="s">
        <v>235</v>
      </c>
      <c r="E61" s="299" t="s">
        <v>236</v>
      </c>
      <c r="F61" s="299" t="s">
        <v>237</v>
      </c>
      <c r="G61" s="299" t="s">
        <v>238</v>
      </c>
      <c r="H61" s="299" t="s">
        <v>239</v>
      </c>
      <c r="I61" s="299" t="s">
        <v>242</v>
      </c>
      <c r="J61" s="299" t="s">
        <v>226</v>
      </c>
      <c r="K61" s="299"/>
      <c r="L61" s="299"/>
      <c r="M61" s="299" t="s">
        <v>216</v>
      </c>
      <c r="N61" s="299" t="s">
        <v>217</v>
      </c>
      <c r="O61" s="299" t="s">
        <v>218</v>
      </c>
      <c r="P61" s="300" t="s">
        <v>122</v>
      </c>
      <c r="Q61" s="302">
        <v>2113630925</v>
      </c>
      <c r="R61" s="302">
        <v>0</v>
      </c>
      <c r="S61" s="302">
        <v>0</v>
      </c>
      <c r="T61" s="302">
        <v>2113630925</v>
      </c>
      <c r="U61" s="302">
        <v>0</v>
      </c>
      <c r="V61" s="302">
        <v>1896471477</v>
      </c>
      <c r="W61" s="302">
        <v>217159448</v>
      </c>
      <c r="X61" s="302">
        <v>1634431280</v>
      </c>
      <c r="Y61" s="302">
        <v>940736071.5</v>
      </c>
      <c r="Z61" s="302">
        <v>940736071.5</v>
      </c>
      <c r="AA61" s="302">
        <v>939194564.5</v>
      </c>
    </row>
    <row r="62" spans="1:27" ht="67.5" x14ac:dyDescent="0.25">
      <c r="A62" s="299" t="s">
        <v>211</v>
      </c>
      <c r="B62" s="300" t="s">
        <v>212</v>
      </c>
      <c r="C62" s="301" t="s">
        <v>123</v>
      </c>
      <c r="D62" s="299" t="s">
        <v>235</v>
      </c>
      <c r="E62" s="299" t="s">
        <v>243</v>
      </c>
      <c r="F62" s="299" t="s">
        <v>237</v>
      </c>
      <c r="G62" s="299" t="s">
        <v>244</v>
      </c>
      <c r="H62" s="299" t="s">
        <v>239</v>
      </c>
      <c r="I62" s="299" t="s">
        <v>245</v>
      </c>
      <c r="J62" s="299" t="s">
        <v>226</v>
      </c>
      <c r="K62" s="299"/>
      <c r="L62" s="299"/>
      <c r="M62" s="299" t="s">
        <v>216</v>
      </c>
      <c r="N62" s="299" t="s">
        <v>217</v>
      </c>
      <c r="O62" s="299" t="s">
        <v>218</v>
      </c>
      <c r="P62" s="300" t="s">
        <v>124</v>
      </c>
      <c r="Q62" s="302">
        <v>550000000</v>
      </c>
      <c r="R62" s="302">
        <v>0</v>
      </c>
      <c r="S62" s="302">
        <v>0</v>
      </c>
      <c r="T62" s="302">
        <v>550000000</v>
      </c>
      <c r="U62" s="302">
        <v>0</v>
      </c>
      <c r="V62" s="302">
        <v>550000000</v>
      </c>
      <c r="W62" s="302">
        <v>0</v>
      </c>
      <c r="X62" s="302">
        <v>0</v>
      </c>
      <c r="Y62" s="302">
        <v>0</v>
      </c>
      <c r="Z62" s="302">
        <v>0</v>
      </c>
      <c r="AA62" s="302">
        <v>0</v>
      </c>
    </row>
    <row r="63" spans="1:27" ht="112.5" x14ac:dyDescent="0.25">
      <c r="A63" s="299" t="s">
        <v>211</v>
      </c>
      <c r="B63" s="300" t="s">
        <v>212</v>
      </c>
      <c r="C63" s="301" t="s">
        <v>125</v>
      </c>
      <c r="D63" s="299" t="s">
        <v>235</v>
      </c>
      <c r="E63" s="299" t="s">
        <v>246</v>
      </c>
      <c r="F63" s="299" t="s">
        <v>237</v>
      </c>
      <c r="G63" s="299" t="s">
        <v>247</v>
      </c>
      <c r="H63" s="299" t="s">
        <v>239</v>
      </c>
      <c r="I63" s="299" t="s">
        <v>248</v>
      </c>
      <c r="J63" s="299" t="s">
        <v>226</v>
      </c>
      <c r="K63" s="299"/>
      <c r="L63" s="299"/>
      <c r="M63" s="299" t="s">
        <v>216</v>
      </c>
      <c r="N63" s="299" t="s">
        <v>217</v>
      </c>
      <c r="O63" s="299" t="s">
        <v>218</v>
      </c>
      <c r="P63" s="300" t="s">
        <v>126</v>
      </c>
      <c r="Q63" s="302">
        <v>3740440000</v>
      </c>
      <c r="R63" s="302">
        <v>0</v>
      </c>
      <c r="S63" s="302">
        <v>0</v>
      </c>
      <c r="T63" s="302">
        <v>3740440000</v>
      </c>
      <c r="U63" s="302">
        <v>0</v>
      </c>
      <c r="V63" s="302">
        <v>3730606667</v>
      </c>
      <c r="W63" s="302">
        <v>9833333</v>
      </c>
      <c r="X63" s="302">
        <v>1627156267.1300001</v>
      </c>
      <c r="Y63" s="302">
        <v>622946673</v>
      </c>
      <c r="Z63" s="302">
        <v>622946673</v>
      </c>
      <c r="AA63" s="302">
        <v>622946673</v>
      </c>
    </row>
    <row r="64" spans="1:27" ht="112.5" x14ac:dyDescent="0.25">
      <c r="A64" s="299" t="s">
        <v>211</v>
      </c>
      <c r="B64" s="300" t="s">
        <v>212</v>
      </c>
      <c r="C64" s="301" t="s">
        <v>127</v>
      </c>
      <c r="D64" s="299" t="s">
        <v>235</v>
      </c>
      <c r="E64" s="299" t="s">
        <v>246</v>
      </c>
      <c r="F64" s="299" t="s">
        <v>237</v>
      </c>
      <c r="G64" s="299" t="s">
        <v>247</v>
      </c>
      <c r="H64" s="299" t="s">
        <v>239</v>
      </c>
      <c r="I64" s="299" t="s">
        <v>249</v>
      </c>
      <c r="J64" s="299" t="s">
        <v>226</v>
      </c>
      <c r="K64" s="299"/>
      <c r="L64" s="299"/>
      <c r="M64" s="299" t="s">
        <v>216</v>
      </c>
      <c r="N64" s="299" t="s">
        <v>217</v>
      </c>
      <c r="O64" s="299" t="s">
        <v>218</v>
      </c>
      <c r="P64" s="300" t="s">
        <v>128</v>
      </c>
      <c r="Q64" s="302">
        <v>1030770275</v>
      </c>
      <c r="R64" s="302">
        <v>0</v>
      </c>
      <c r="S64" s="302">
        <v>0</v>
      </c>
      <c r="T64" s="302">
        <v>1030770275</v>
      </c>
      <c r="U64" s="302">
        <v>0</v>
      </c>
      <c r="V64" s="302">
        <v>754366667</v>
      </c>
      <c r="W64" s="302">
        <v>276403608</v>
      </c>
      <c r="X64" s="302">
        <v>301466668</v>
      </c>
      <c r="Y64" s="302">
        <v>174965993</v>
      </c>
      <c r="Z64" s="302">
        <v>174965993</v>
      </c>
      <c r="AA64" s="302">
        <v>174965993</v>
      </c>
    </row>
    <row r="65" spans="1:27" ht="101.25" x14ac:dyDescent="0.25">
      <c r="A65" s="299" t="s">
        <v>211</v>
      </c>
      <c r="B65" s="300" t="s">
        <v>212</v>
      </c>
      <c r="C65" s="301" t="s">
        <v>129</v>
      </c>
      <c r="D65" s="299" t="s">
        <v>235</v>
      </c>
      <c r="E65" s="299" t="s">
        <v>246</v>
      </c>
      <c r="F65" s="299" t="s">
        <v>237</v>
      </c>
      <c r="G65" s="299" t="s">
        <v>250</v>
      </c>
      <c r="H65" s="299" t="s">
        <v>239</v>
      </c>
      <c r="I65" s="299" t="s">
        <v>251</v>
      </c>
      <c r="J65" s="299" t="s">
        <v>226</v>
      </c>
      <c r="K65" s="299"/>
      <c r="L65" s="299"/>
      <c r="M65" s="299" t="s">
        <v>216</v>
      </c>
      <c r="N65" s="299" t="s">
        <v>217</v>
      </c>
      <c r="O65" s="299" t="s">
        <v>218</v>
      </c>
      <c r="P65" s="300" t="s">
        <v>130</v>
      </c>
      <c r="Q65" s="302">
        <v>515323489</v>
      </c>
      <c r="R65" s="302">
        <v>0</v>
      </c>
      <c r="S65" s="302">
        <v>0</v>
      </c>
      <c r="T65" s="302">
        <v>515323489</v>
      </c>
      <c r="U65" s="302">
        <v>0</v>
      </c>
      <c r="V65" s="302">
        <v>515323489</v>
      </c>
      <c r="W65" s="302">
        <v>0</v>
      </c>
      <c r="X65" s="302">
        <v>515323489</v>
      </c>
      <c r="Y65" s="302">
        <v>154597047</v>
      </c>
      <c r="Z65" s="302">
        <v>154597047</v>
      </c>
      <c r="AA65" s="302">
        <v>154597047</v>
      </c>
    </row>
    <row r="66" spans="1:27" ht="90" x14ac:dyDescent="0.25">
      <c r="A66" s="299" t="s">
        <v>211</v>
      </c>
      <c r="B66" s="300" t="s">
        <v>212</v>
      </c>
      <c r="C66" s="301" t="s">
        <v>131</v>
      </c>
      <c r="D66" s="299" t="s">
        <v>235</v>
      </c>
      <c r="E66" s="299" t="s">
        <v>246</v>
      </c>
      <c r="F66" s="299" t="s">
        <v>237</v>
      </c>
      <c r="G66" s="299" t="s">
        <v>250</v>
      </c>
      <c r="H66" s="299" t="s">
        <v>239</v>
      </c>
      <c r="I66" s="299" t="s">
        <v>252</v>
      </c>
      <c r="J66" s="299" t="s">
        <v>226</v>
      </c>
      <c r="K66" s="299"/>
      <c r="L66" s="299"/>
      <c r="M66" s="299" t="s">
        <v>216</v>
      </c>
      <c r="N66" s="299" t="s">
        <v>217</v>
      </c>
      <c r="O66" s="299" t="s">
        <v>218</v>
      </c>
      <c r="P66" s="300" t="s">
        <v>132</v>
      </c>
      <c r="Q66" s="302">
        <v>2401001710</v>
      </c>
      <c r="R66" s="302">
        <v>0</v>
      </c>
      <c r="S66" s="302">
        <v>0</v>
      </c>
      <c r="T66" s="302">
        <v>2401001710</v>
      </c>
      <c r="U66" s="302">
        <v>0</v>
      </c>
      <c r="V66" s="302">
        <v>2203255450.3099999</v>
      </c>
      <c r="W66" s="302">
        <v>197746259.69</v>
      </c>
      <c r="X66" s="302">
        <v>1514525459.6500001</v>
      </c>
      <c r="Y66" s="302">
        <v>943952032.88999999</v>
      </c>
      <c r="Z66" s="302">
        <v>943952032.88999999</v>
      </c>
      <c r="AA66" s="302">
        <v>943952032.88999999</v>
      </c>
    </row>
    <row r="67" spans="1:27" ht="101.25" x14ac:dyDescent="0.25">
      <c r="A67" s="299" t="s">
        <v>211</v>
      </c>
      <c r="B67" s="300" t="s">
        <v>212</v>
      </c>
      <c r="C67" s="301" t="s">
        <v>133</v>
      </c>
      <c r="D67" s="299" t="s">
        <v>235</v>
      </c>
      <c r="E67" s="299" t="s">
        <v>246</v>
      </c>
      <c r="F67" s="299" t="s">
        <v>237</v>
      </c>
      <c r="G67" s="299" t="s">
        <v>233</v>
      </c>
      <c r="H67" s="299" t="s">
        <v>239</v>
      </c>
      <c r="I67" s="299" t="s">
        <v>253</v>
      </c>
      <c r="J67" s="299" t="s">
        <v>226</v>
      </c>
      <c r="K67" s="299"/>
      <c r="L67" s="299"/>
      <c r="M67" s="299" t="s">
        <v>216</v>
      </c>
      <c r="N67" s="299" t="s">
        <v>217</v>
      </c>
      <c r="O67" s="299" t="s">
        <v>218</v>
      </c>
      <c r="P67" s="300" t="s">
        <v>134</v>
      </c>
      <c r="Q67" s="302">
        <v>1358500000</v>
      </c>
      <c r="R67" s="302">
        <v>0</v>
      </c>
      <c r="S67" s="302">
        <v>0</v>
      </c>
      <c r="T67" s="302">
        <v>1358500000</v>
      </c>
      <c r="U67" s="302">
        <v>0</v>
      </c>
      <c r="V67" s="302">
        <v>1228752572</v>
      </c>
      <c r="W67" s="302">
        <v>129747428</v>
      </c>
      <c r="X67" s="302">
        <v>1226906782</v>
      </c>
      <c r="Y67" s="302">
        <v>240598333</v>
      </c>
      <c r="Z67" s="302">
        <v>240598333</v>
      </c>
      <c r="AA67" s="302">
        <v>240598333</v>
      </c>
    </row>
    <row r="68" spans="1:27" ht="101.25" x14ac:dyDescent="0.25">
      <c r="A68" s="299" t="s">
        <v>211</v>
      </c>
      <c r="B68" s="300" t="s">
        <v>212</v>
      </c>
      <c r="C68" s="301" t="s">
        <v>135</v>
      </c>
      <c r="D68" s="299" t="s">
        <v>235</v>
      </c>
      <c r="E68" s="299" t="s">
        <v>246</v>
      </c>
      <c r="F68" s="299" t="s">
        <v>237</v>
      </c>
      <c r="G68" s="299" t="s">
        <v>233</v>
      </c>
      <c r="H68" s="299" t="s">
        <v>239</v>
      </c>
      <c r="I68" s="299" t="s">
        <v>254</v>
      </c>
      <c r="J68" s="299" t="s">
        <v>226</v>
      </c>
      <c r="K68" s="299"/>
      <c r="L68" s="299"/>
      <c r="M68" s="299" t="s">
        <v>216</v>
      </c>
      <c r="N68" s="299" t="s">
        <v>217</v>
      </c>
      <c r="O68" s="299" t="s">
        <v>218</v>
      </c>
      <c r="P68" s="300" t="s">
        <v>136</v>
      </c>
      <c r="Q68" s="302">
        <v>1276000000</v>
      </c>
      <c r="R68" s="302">
        <v>0</v>
      </c>
      <c r="S68" s="302">
        <v>0</v>
      </c>
      <c r="T68" s="302">
        <v>1276000000</v>
      </c>
      <c r="U68" s="302">
        <v>0</v>
      </c>
      <c r="V68" s="302">
        <v>1093500000</v>
      </c>
      <c r="W68" s="302">
        <v>182500000</v>
      </c>
      <c r="X68" s="302">
        <v>456840000</v>
      </c>
      <c r="Y68" s="302">
        <v>216006667</v>
      </c>
      <c r="Z68" s="302">
        <v>216006667</v>
      </c>
      <c r="AA68" s="302">
        <v>216006667</v>
      </c>
    </row>
    <row r="69" spans="1:27" ht="101.25" x14ac:dyDescent="0.25">
      <c r="A69" s="299" t="s">
        <v>211</v>
      </c>
      <c r="B69" s="300" t="s">
        <v>212</v>
      </c>
      <c r="C69" s="301" t="s">
        <v>137</v>
      </c>
      <c r="D69" s="299" t="s">
        <v>235</v>
      </c>
      <c r="E69" s="299" t="s">
        <v>246</v>
      </c>
      <c r="F69" s="299" t="s">
        <v>237</v>
      </c>
      <c r="G69" s="299" t="s">
        <v>233</v>
      </c>
      <c r="H69" s="299" t="s">
        <v>239</v>
      </c>
      <c r="I69" s="299" t="s">
        <v>252</v>
      </c>
      <c r="J69" s="299" t="s">
        <v>226</v>
      </c>
      <c r="K69" s="299"/>
      <c r="L69" s="299"/>
      <c r="M69" s="299" t="s">
        <v>216</v>
      </c>
      <c r="N69" s="299" t="s">
        <v>217</v>
      </c>
      <c r="O69" s="299" t="s">
        <v>218</v>
      </c>
      <c r="P69" s="300" t="s">
        <v>138</v>
      </c>
      <c r="Q69" s="302">
        <v>1694176003</v>
      </c>
      <c r="R69" s="302">
        <v>0</v>
      </c>
      <c r="S69" s="302">
        <v>0</v>
      </c>
      <c r="T69" s="302">
        <v>1694176003</v>
      </c>
      <c r="U69" s="302">
        <v>0</v>
      </c>
      <c r="V69" s="302">
        <v>1510656000</v>
      </c>
      <c r="W69" s="302">
        <v>183520003</v>
      </c>
      <c r="X69" s="302">
        <v>1378744615</v>
      </c>
      <c r="Y69" s="302">
        <v>667899219</v>
      </c>
      <c r="Z69" s="302">
        <v>667899219</v>
      </c>
      <c r="AA69" s="302">
        <v>667899219</v>
      </c>
    </row>
    <row r="70" spans="1:27" x14ac:dyDescent="0.25">
      <c r="A70" s="299" t="s">
        <v>0</v>
      </c>
      <c r="B70" s="300" t="s">
        <v>0</v>
      </c>
      <c r="C70" s="301" t="s">
        <v>0</v>
      </c>
      <c r="D70" s="299" t="s">
        <v>0</v>
      </c>
      <c r="E70" s="299" t="s">
        <v>0</v>
      </c>
      <c r="F70" s="299" t="s">
        <v>0</v>
      </c>
      <c r="G70" s="299" t="s">
        <v>0</v>
      </c>
      <c r="H70" s="299" t="s">
        <v>0</v>
      </c>
      <c r="I70" s="299" t="s">
        <v>0</v>
      </c>
      <c r="J70" s="299" t="s">
        <v>0</v>
      </c>
      <c r="K70" s="299" t="s">
        <v>0</v>
      </c>
      <c r="L70" s="299" t="s">
        <v>0</v>
      </c>
      <c r="M70" s="299" t="s">
        <v>0</v>
      </c>
      <c r="N70" s="299" t="s">
        <v>0</v>
      </c>
      <c r="O70" s="299" t="s">
        <v>0</v>
      </c>
      <c r="P70" s="300" t="s">
        <v>0</v>
      </c>
      <c r="Q70" s="302">
        <v>51776870515</v>
      </c>
      <c r="R70" s="302">
        <v>5007827781</v>
      </c>
      <c r="S70" s="302">
        <v>2868441712</v>
      </c>
      <c r="T70" s="302">
        <v>53916256584</v>
      </c>
      <c r="U70" s="302">
        <v>0</v>
      </c>
      <c r="V70" s="302">
        <v>51069261201.639999</v>
      </c>
      <c r="W70" s="302">
        <v>2846995382.3600001</v>
      </c>
      <c r="X70" s="302">
        <v>38938081926.160004</v>
      </c>
      <c r="Y70" s="302">
        <v>26589140477.59</v>
      </c>
      <c r="Z70" s="302">
        <v>26589140477.59</v>
      </c>
      <c r="AA70" s="302">
        <v>26573071955.59</v>
      </c>
    </row>
    <row r="71" spans="1:27" x14ac:dyDescent="0.25">
      <c r="A71" s="299" t="s">
        <v>0</v>
      </c>
      <c r="B71" s="303" t="s">
        <v>0</v>
      </c>
      <c r="C71" s="301" t="s">
        <v>0</v>
      </c>
      <c r="D71" s="299" t="s">
        <v>0</v>
      </c>
      <c r="E71" s="299" t="s">
        <v>0</v>
      </c>
      <c r="F71" s="299" t="s">
        <v>0</v>
      </c>
      <c r="G71" s="299" t="s">
        <v>0</v>
      </c>
      <c r="H71" s="299" t="s">
        <v>0</v>
      </c>
      <c r="I71" s="299" t="s">
        <v>0</v>
      </c>
      <c r="J71" s="299" t="s">
        <v>0</v>
      </c>
      <c r="K71" s="299" t="s">
        <v>0</v>
      </c>
      <c r="L71" s="299" t="s">
        <v>0</v>
      </c>
      <c r="M71" s="299" t="s">
        <v>0</v>
      </c>
      <c r="N71" s="299" t="s">
        <v>0</v>
      </c>
      <c r="O71" s="299" t="s">
        <v>0</v>
      </c>
      <c r="P71" s="300" t="s">
        <v>0</v>
      </c>
      <c r="Q71" s="304" t="s">
        <v>0</v>
      </c>
      <c r="R71" s="304" t="s">
        <v>0</v>
      </c>
      <c r="S71" s="304" t="s">
        <v>0</v>
      </c>
      <c r="T71" s="304" t="s">
        <v>0</v>
      </c>
      <c r="U71" s="304" t="s">
        <v>0</v>
      </c>
      <c r="V71" s="304" t="s">
        <v>0</v>
      </c>
      <c r="W71" s="304" t="s">
        <v>0</v>
      </c>
      <c r="X71" s="304" t="s">
        <v>0</v>
      </c>
      <c r="Y71" s="304" t="s">
        <v>0</v>
      </c>
      <c r="Z71" s="304" t="s">
        <v>0</v>
      </c>
      <c r="AA71" s="304" t="s">
        <v>0</v>
      </c>
    </row>
    <row r="72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0376-0AF3-49A8-9097-0F16B0DCFA2C}">
  <dimension ref="A1:O94"/>
  <sheetViews>
    <sheetView tabSelected="1" workbookViewId="0">
      <pane ySplit="6" topLeftCell="A7" activePane="bottomLeft" state="frozen"/>
      <selection activeCell="B1" sqref="B1"/>
      <selection pane="bottomLeft" activeCell="E23" sqref="E23"/>
    </sheetView>
  </sheetViews>
  <sheetFormatPr baseColWidth="10" defaultColWidth="10.85546875" defaultRowHeight="11.25" x14ac:dyDescent="0.2"/>
  <cols>
    <col min="1" max="1" width="19.140625" style="1" bestFit="1" customWidth="1"/>
    <col min="2" max="2" width="37.5703125" style="264" customWidth="1"/>
    <col min="3" max="3" width="17" style="86" bestFit="1" customWidth="1"/>
    <col min="4" max="5" width="15.85546875" style="87" bestFit="1" customWidth="1"/>
    <col min="6" max="10" width="17" style="86" bestFit="1" customWidth="1"/>
    <col min="11" max="13" width="19.85546875" style="86" customWidth="1"/>
    <col min="14" max="14" width="8.5703125" style="85" bestFit="1" customWidth="1"/>
    <col min="15" max="15" width="6.28515625" style="84" customWidth="1"/>
    <col min="16" max="16384" width="10.85546875" style="1"/>
  </cols>
  <sheetData>
    <row r="1" spans="1:15" s="155" customFormat="1" ht="19.5" customHeight="1" x14ac:dyDescent="0.25">
      <c r="A1" s="323" t="s">
        <v>176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</row>
    <row r="2" spans="1:15" s="155" customFormat="1" ht="19.5" customHeight="1" x14ac:dyDescent="0.25">
      <c r="A2" s="323" t="s">
        <v>177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</row>
    <row r="3" spans="1:15" s="155" customFormat="1" ht="19.5" customHeight="1" thickBot="1" x14ac:dyDescent="0.3">
      <c r="A3" s="325" t="s">
        <v>263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</row>
    <row r="4" spans="1:15" s="150" customFormat="1" ht="33.6" customHeight="1" thickTop="1" thickBot="1" x14ac:dyDescent="0.3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2">
      <c r="A5" s="329" t="s">
        <v>143</v>
      </c>
      <c r="B5" s="330"/>
      <c r="C5" s="149">
        <v>42480363515</v>
      </c>
      <c r="D5" s="149">
        <v>6422928185.9799995</v>
      </c>
      <c r="E5" s="149">
        <v>8159802700.9799995</v>
      </c>
      <c r="F5" s="149">
        <v>42743489000</v>
      </c>
      <c r="G5" s="149">
        <v>5370384416</v>
      </c>
      <c r="H5" s="149">
        <v>34693027841.440002</v>
      </c>
      <c r="I5" s="149">
        <v>2680076742.5599999</v>
      </c>
      <c r="J5" s="149">
        <v>26989056694.989998</v>
      </c>
      <c r="K5" s="149">
        <v>22657073827.839996</v>
      </c>
      <c r="L5" s="149">
        <v>22657073827.839996</v>
      </c>
      <c r="M5" s="149">
        <v>22650848613.539997</v>
      </c>
      <c r="N5" s="148">
        <v>0.63141913134395744</v>
      </c>
      <c r="O5" s="147">
        <v>0.53007076300767109</v>
      </c>
    </row>
    <row r="6" spans="1:15" s="143" customFormat="1" ht="12" x14ac:dyDescent="0.2">
      <c r="A6" s="331" t="s">
        <v>144</v>
      </c>
      <c r="B6" s="332"/>
      <c r="C6" s="146">
        <v>19806287000</v>
      </c>
      <c r="D6" s="146">
        <v>2392630638</v>
      </c>
      <c r="E6" s="146">
        <v>3772630638</v>
      </c>
      <c r="F6" s="146">
        <v>20426287000</v>
      </c>
      <c r="G6" s="146">
        <v>271645000</v>
      </c>
      <c r="H6" s="146">
        <v>18154642000</v>
      </c>
      <c r="I6" s="146">
        <v>2000000000</v>
      </c>
      <c r="J6" s="146">
        <v>14026957695</v>
      </c>
      <c r="K6" s="146">
        <v>14026108212</v>
      </c>
      <c r="L6" s="146">
        <v>14026108212</v>
      </c>
      <c r="M6" s="146">
        <v>14026108212</v>
      </c>
      <c r="N6" s="145">
        <v>0.68671108434929951</v>
      </c>
      <c r="O6" s="144">
        <v>0.68666949661482779</v>
      </c>
    </row>
    <row r="7" spans="1:15" s="142" customFormat="1" ht="10.5" customHeight="1" x14ac:dyDescent="0.2">
      <c r="A7" s="130" t="s">
        <v>148</v>
      </c>
      <c r="B7" s="11" t="s">
        <v>149</v>
      </c>
      <c r="C7" s="141">
        <v>19806287000</v>
      </c>
      <c r="D7" s="141">
        <v>2392630638</v>
      </c>
      <c r="E7" s="141">
        <v>3772630638</v>
      </c>
      <c r="F7" s="141">
        <v>20426287000</v>
      </c>
      <c r="G7" s="141">
        <v>271645000</v>
      </c>
      <c r="H7" s="141">
        <v>18154642000</v>
      </c>
      <c r="I7" s="141">
        <v>1900000000</v>
      </c>
      <c r="J7" s="141">
        <v>14026957695</v>
      </c>
      <c r="K7" s="141">
        <v>14026108212</v>
      </c>
      <c r="L7" s="141">
        <v>14026108212</v>
      </c>
      <c r="M7" s="141">
        <v>14026108212</v>
      </c>
      <c r="N7" s="140">
        <v>0.68671108434929951</v>
      </c>
      <c r="O7" s="139">
        <v>0.68666949661482779</v>
      </c>
    </row>
    <row r="8" spans="1:15" s="142" customFormat="1" ht="10.5" customHeight="1" x14ac:dyDescent="0.2">
      <c r="A8" s="130" t="s">
        <v>150</v>
      </c>
      <c r="B8" s="11" t="s">
        <v>151</v>
      </c>
      <c r="C8" s="141">
        <v>13164350000</v>
      </c>
      <c r="D8" s="141">
        <v>533997980</v>
      </c>
      <c r="E8" s="141">
        <v>1533997980</v>
      </c>
      <c r="F8" s="141">
        <v>12164350000</v>
      </c>
      <c r="G8" s="141">
        <v>0</v>
      </c>
      <c r="H8" s="310">
        <v>12164350000</v>
      </c>
      <c r="I8" s="310">
        <v>1900000000</v>
      </c>
      <c r="J8" s="141">
        <v>9466981025</v>
      </c>
      <c r="K8" s="141">
        <v>9466229777</v>
      </c>
      <c r="L8" s="141">
        <v>9466229777</v>
      </c>
      <c r="M8" s="141">
        <v>9466229777</v>
      </c>
      <c r="N8" s="140">
        <v>0.77825621796479061</v>
      </c>
      <c r="O8" s="139">
        <v>0.77819445979439916</v>
      </c>
    </row>
    <row r="9" spans="1:15" s="142" customFormat="1" ht="10.5" customHeight="1" x14ac:dyDescent="0.2">
      <c r="A9" s="130" t="s">
        <v>152</v>
      </c>
      <c r="B9" s="11" t="s">
        <v>153</v>
      </c>
      <c r="C9" s="141">
        <v>13164350000</v>
      </c>
      <c r="D9" s="141">
        <v>533997980</v>
      </c>
      <c r="E9" s="141">
        <v>1533997980</v>
      </c>
      <c r="F9" s="141">
        <v>12164350000</v>
      </c>
      <c r="G9" s="141">
        <v>0</v>
      </c>
      <c r="H9" s="310">
        <v>12164350000</v>
      </c>
      <c r="I9" s="310">
        <v>100000000</v>
      </c>
      <c r="J9" s="141">
        <v>9466981025</v>
      </c>
      <c r="K9" s="141">
        <v>9466229777</v>
      </c>
      <c r="L9" s="141">
        <v>9466229777</v>
      </c>
      <c r="M9" s="141">
        <v>9466229777</v>
      </c>
      <c r="N9" s="140">
        <v>0.77825621796479061</v>
      </c>
      <c r="O9" s="139">
        <v>0.77819445979439916</v>
      </c>
    </row>
    <row r="10" spans="1:15" x14ac:dyDescent="0.2">
      <c r="A10" s="291" t="s">
        <v>15</v>
      </c>
      <c r="B10" s="272" t="s">
        <v>16</v>
      </c>
      <c r="C10" s="306">
        <v>9307850000</v>
      </c>
      <c r="D10" s="306">
        <v>427269592</v>
      </c>
      <c r="E10" s="306">
        <v>0</v>
      </c>
      <c r="F10" s="306">
        <v>9735119592</v>
      </c>
      <c r="G10" s="306">
        <v>0</v>
      </c>
      <c r="H10" s="306">
        <v>9735119592</v>
      </c>
      <c r="I10" s="306">
        <v>0</v>
      </c>
      <c r="J10" s="306">
        <v>7626010389</v>
      </c>
      <c r="K10" s="306">
        <v>7625259141</v>
      </c>
      <c r="L10" s="306">
        <v>7625259141</v>
      </c>
      <c r="M10" s="306">
        <v>7625259141</v>
      </c>
      <c r="N10" s="305">
        <v>0.78335045778654877</v>
      </c>
      <c r="O10" s="96">
        <v>0.7832732889348567</v>
      </c>
    </row>
    <row r="11" spans="1:15" x14ac:dyDescent="0.2">
      <c r="A11" s="292" t="s">
        <v>17</v>
      </c>
      <c r="B11" s="273" t="s">
        <v>18</v>
      </c>
      <c r="C11" s="306">
        <v>550000000</v>
      </c>
      <c r="D11" s="306">
        <v>106728388</v>
      </c>
      <c r="E11" s="306">
        <v>0</v>
      </c>
      <c r="F11" s="306">
        <v>656728388</v>
      </c>
      <c r="G11" s="306">
        <v>0</v>
      </c>
      <c r="H11" s="306">
        <v>656728388</v>
      </c>
      <c r="I11" s="306">
        <v>0</v>
      </c>
      <c r="J11" s="306">
        <v>640494086</v>
      </c>
      <c r="K11" s="306">
        <v>640494086</v>
      </c>
      <c r="L11" s="306">
        <v>640494086</v>
      </c>
      <c r="M11" s="306">
        <v>640494086</v>
      </c>
      <c r="N11" s="97">
        <v>0.97528003616618442</v>
      </c>
      <c r="O11" s="96">
        <v>0.97528003616618442</v>
      </c>
    </row>
    <row r="12" spans="1:15" x14ac:dyDescent="0.2">
      <c r="A12" s="292" t="s">
        <v>19</v>
      </c>
      <c r="B12" s="273" t="s">
        <v>20</v>
      </c>
      <c r="C12" s="306">
        <v>16500000</v>
      </c>
      <c r="D12" s="306">
        <v>0</v>
      </c>
      <c r="E12" s="306">
        <v>0</v>
      </c>
      <c r="F12" s="306">
        <v>16500000</v>
      </c>
      <c r="G12" s="306">
        <v>0</v>
      </c>
      <c r="H12" s="306">
        <v>16500000</v>
      </c>
      <c r="I12" s="306">
        <v>0</v>
      </c>
      <c r="J12" s="306">
        <v>13207808</v>
      </c>
      <c r="K12" s="306">
        <v>13207808</v>
      </c>
      <c r="L12" s="306">
        <v>13207808</v>
      </c>
      <c r="M12" s="306">
        <v>13207808</v>
      </c>
      <c r="N12" s="97">
        <v>0.80047321212121214</v>
      </c>
      <c r="O12" s="96">
        <v>0.80047321212121214</v>
      </c>
    </row>
    <row r="13" spans="1:15" x14ac:dyDescent="0.2">
      <c r="A13" s="292" t="s">
        <v>21</v>
      </c>
      <c r="B13" s="273" t="s">
        <v>22</v>
      </c>
      <c r="C13" s="306">
        <v>900000000</v>
      </c>
      <c r="D13" s="306">
        <v>0</v>
      </c>
      <c r="E13" s="306">
        <v>394847252</v>
      </c>
      <c r="F13" s="306">
        <v>505152748</v>
      </c>
      <c r="G13" s="306">
        <v>0</v>
      </c>
      <c r="H13" s="306">
        <v>505152748</v>
      </c>
      <c r="I13" s="306">
        <v>0</v>
      </c>
      <c r="J13" s="306">
        <v>493595434</v>
      </c>
      <c r="K13" s="306">
        <v>493595434</v>
      </c>
      <c r="L13" s="306">
        <v>493595434</v>
      </c>
      <c r="M13" s="306">
        <v>493595434</v>
      </c>
      <c r="N13" s="97">
        <v>0.97712114989820864</v>
      </c>
      <c r="O13" s="96">
        <v>0.97712114989820864</v>
      </c>
    </row>
    <row r="14" spans="1:15" x14ac:dyDescent="0.2">
      <c r="A14" s="292" t="s">
        <v>23</v>
      </c>
      <c r="B14" s="273" t="s">
        <v>24</v>
      </c>
      <c r="C14" s="306">
        <v>450000000</v>
      </c>
      <c r="D14" s="306">
        <v>0</v>
      </c>
      <c r="E14" s="306">
        <v>100609689</v>
      </c>
      <c r="F14" s="306">
        <v>349390311</v>
      </c>
      <c r="G14" s="306">
        <v>0</v>
      </c>
      <c r="H14" s="306">
        <v>349390311</v>
      </c>
      <c r="I14" s="306">
        <v>0</v>
      </c>
      <c r="J14" s="306">
        <v>267954485</v>
      </c>
      <c r="K14" s="306">
        <v>267954485</v>
      </c>
      <c r="L14" s="306">
        <v>267954485</v>
      </c>
      <c r="M14" s="306">
        <v>267954485</v>
      </c>
      <c r="N14" s="97">
        <v>0.76692019373141684</v>
      </c>
      <c r="O14" s="96">
        <v>0.76692019373141684</v>
      </c>
    </row>
    <row r="15" spans="1:15" x14ac:dyDescent="0.2">
      <c r="A15" s="292" t="s">
        <v>25</v>
      </c>
      <c r="B15" s="273" t="s">
        <v>26</v>
      </c>
      <c r="C15" s="306">
        <v>90000000</v>
      </c>
      <c r="D15" s="306">
        <v>0</v>
      </c>
      <c r="E15" s="306">
        <v>6118699</v>
      </c>
      <c r="F15" s="306">
        <v>83881301</v>
      </c>
      <c r="G15" s="306">
        <v>0</v>
      </c>
      <c r="H15" s="306">
        <v>83881301</v>
      </c>
      <c r="I15" s="306">
        <v>0</v>
      </c>
      <c r="J15" s="306">
        <v>45872327</v>
      </c>
      <c r="K15" s="306">
        <v>45872327</v>
      </c>
      <c r="L15" s="306">
        <v>45872327</v>
      </c>
      <c r="M15" s="306">
        <v>45872327</v>
      </c>
      <c r="N15" s="97">
        <v>0.54687190652896522</v>
      </c>
      <c r="O15" s="96">
        <v>0.54687190652896522</v>
      </c>
    </row>
    <row r="16" spans="1:15" x14ac:dyDescent="0.2">
      <c r="A16" s="292" t="s">
        <v>27</v>
      </c>
      <c r="B16" s="273" t="s">
        <v>28</v>
      </c>
      <c r="C16" s="306">
        <v>1250000000</v>
      </c>
      <c r="D16" s="306">
        <v>0</v>
      </c>
      <c r="E16" s="306">
        <v>1000000000</v>
      </c>
      <c r="F16" s="306">
        <v>250000000</v>
      </c>
      <c r="G16" s="306">
        <v>0</v>
      </c>
      <c r="H16" s="306">
        <v>250000000</v>
      </c>
      <c r="I16" s="306">
        <v>0</v>
      </c>
      <c r="J16" s="306">
        <v>33843477</v>
      </c>
      <c r="K16" s="306">
        <v>33843477</v>
      </c>
      <c r="L16" s="306">
        <v>33843477</v>
      </c>
      <c r="M16" s="306">
        <v>33843477</v>
      </c>
      <c r="N16" s="97">
        <v>0.13537390799999999</v>
      </c>
      <c r="O16" s="96">
        <v>0.13537390799999999</v>
      </c>
    </row>
    <row r="17" spans="1:15" x14ac:dyDescent="0.2">
      <c r="A17" s="292" t="s">
        <v>29</v>
      </c>
      <c r="B17" s="273" t="s">
        <v>30</v>
      </c>
      <c r="C17" s="306">
        <v>600000000</v>
      </c>
      <c r="D17" s="306">
        <v>0</v>
      </c>
      <c r="E17" s="306">
        <v>32422340</v>
      </c>
      <c r="F17" s="306">
        <v>567577660</v>
      </c>
      <c r="G17" s="306">
        <v>0</v>
      </c>
      <c r="H17" s="306">
        <v>567577660</v>
      </c>
      <c r="I17" s="306">
        <v>0</v>
      </c>
      <c r="J17" s="306">
        <v>346003019</v>
      </c>
      <c r="K17" s="306">
        <v>346003019</v>
      </c>
      <c r="L17" s="306">
        <v>346003019</v>
      </c>
      <c r="M17" s="306">
        <v>346003019</v>
      </c>
      <c r="N17" s="97">
        <v>0.60961352671985014</v>
      </c>
      <c r="O17" s="96">
        <v>0.60961352671985014</v>
      </c>
    </row>
    <row r="18" spans="1:15" s="128" customFormat="1" x14ac:dyDescent="0.2">
      <c r="A18" s="130" t="s">
        <v>154</v>
      </c>
      <c r="B18" s="11" t="s">
        <v>155</v>
      </c>
      <c r="C18" s="141">
        <v>4647924000</v>
      </c>
      <c r="D18" s="141">
        <v>146807061</v>
      </c>
      <c r="E18" s="141">
        <v>146807061</v>
      </c>
      <c r="F18" s="141">
        <v>4647924000</v>
      </c>
      <c r="G18" s="141">
        <v>0</v>
      </c>
      <c r="H18" s="310">
        <v>4647924000</v>
      </c>
      <c r="I18" s="141">
        <v>0</v>
      </c>
      <c r="J18" s="141">
        <v>3644149685</v>
      </c>
      <c r="K18" s="141">
        <v>3644051450</v>
      </c>
      <c r="L18" s="141">
        <v>3644051450</v>
      </c>
      <c r="M18" s="141">
        <v>3644051450</v>
      </c>
      <c r="N18" s="140">
        <v>0.78403813939298495</v>
      </c>
      <c r="O18" s="139">
        <v>0.78401700415067033</v>
      </c>
    </row>
    <row r="19" spans="1:15" x14ac:dyDescent="0.2">
      <c r="A19" s="292" t="s">
        <v>31</v>
      </c>
      <c r="B19" s="273" t="s">
        <v>32</v>
      </c>
      <c r="C19" s="306">
        <v>1520000000</v>
      </c>
      <c r="D19" s="306">
        <v>0</v>
      </c>
      <c r="E19" s="306">
        <v>121258617</v>
      </c>
      <c r="F19" s="306">
        <v>1398741383</v>
      </c>
      <c r="G19" s="306">
        <v>0</v>
      </c>
      <c r="H19" s="306">
        <v>1398741383</v>
      </c>
      <c r="I19" s="306">
        <v>0</v>
      </c>
      <c r="J19" s="306">
        <v>1107664124</v>
      </c>
      <c r="K19" s="306">
        <v>1107664124</v>
      </c>
      <c r="L19" s="306">
        <v>1107664124</v>
      </c>
      <c r="M19" s="306">
        <v>1107664124</v>
      </c>
      <c r="N19" s="97">
        <v>0.79190058824476772</v>
      </c>
      <c r="O19" s="96">
        <v>0.79190058824476772</v>
      </c>
    </row>
    <row r="20" spans="1:15" x14ac:dyDescent="0.2">
      <c r="A20" s="292" t="s">
        <v>33</v>
      </c>
      <c r="B20" s="273" t="s">
        <v>34</v>
      </c>
      <c r="C20" s="306">
        <v>997924000</v>
      </c>
      <c r="D20" s="306">
        <v>0</v>
      </c>
      <c r="E20" s="306">
        <v>3463374</v>
      </c>
      <c r="F20" s="306">
        <v>994460626</v>
      </c>
      <c r="G20" s="306">
        <v>0</v>
      </c>
      <c r="H20" s="306">
        <v>994460626</v>
      </c>
      <c r="I20" s="306">
        <v>0</v>
      </c>
      <c r="J20" s="306">
        <v>789996280</v>
      </c>
      <c r="K20" s="306">
        <v>789898045</v>
      </c>
      <c r="L20" s="306">
        <v>789898045</v>
      </c>
      <c r="M20" s="306">
        <v>789898045</v>
      </c>
      <c r="N20" s="97">
        <v>0.79439674065084609</v>
      </c>
      <c r="O20" s="96">
        <v>0.79429795845934281</v>
      </c>
    </row>
    <row r="21" spans="1:15" x14ac:dyDescent="0.2">
      <c r="A21" s="292" t="s">
        <v>35</v>
      </c>
      <c r="B21" s="273" t="s">
        <v>36</v>
      </c>
      <c r="C21" s="306">
        <v>1000000000</v>
      </c>
      <c r="D21" s="306">
        <v>121258617</v>
      </c>
      <c r="E21" s="306">
        <v>0</v>
      </c>
      <c r="F21" s="306">
        <v>1121258617</v>
      </c>
      <c r="G21" s="306">
        <v>0</v>
      </c>
      <c r="H21" s="306">
        <v>1121258617</v>
      </c>
      <c r="I21" s="306">
        <v>0</v>
      </c>
      <c r="J21" s="306">
        <v>840669681</v>
      </c>
      <c r="K21" s="306">
        <v>840669681</v>
      </c>
      <c r="L21" s="306">
        <v>840669681</v>
      </c>
      <c r="M21" s="306">
        <v>840669681</v>
      </c>
      <c r="N21" s="97">
        <v>0.74975538047526102</v>
      </c>
      <c r="O21" s="96">
        <v>0.74975538047526102</v>
      </c>
    </row>
    <row r="22" spans="1:15" x14ac:dyDescent="0.2">
      <c r="A22" s="292" t="s">
        <v>37</v>
      </c>
      <c r="B22" s="273" t="s">
        <v>38</v>
      </c>
      <c r="C22" s="306">
        <v>450000000</v>
      </c>
      <c r="D22" s="306">
        <v>8690942</v>
      </c>
      <c r="E22" s="306">
        <v>0</v>
      </c>
      <c r="F22" s="306">
        <v>458690942</v>
      </c>
      <c r="G22" s="306">
        <v>0</v>
      </c>
      <c r="H22" s="306">
        <v>458690942</v>
      </c>
      <c r="I22" s="306">
        <v>0</v>
      </c>
      <c r="J22" s="306">
        <v>375735300</v>
      </c>
      <c r="K22" s="306">
        <v>375735300</v>
      </c>
      <c r="L22" s="306">
        <v>375735300</v>
      </c>
      <c r="M22" s="306">
        <v>375735300</v>
      </c>
      <c r="N22" s="97">
        <v>0.81914698023402432</v>
      </c>
      <c r="O22" s="96">
        <v>0.81914698023402432</v>
      </c>
    </row>
    <row r="23" spans="1:15" ht="22.5" x14ac:dyDescent="0.2">
      <c r="A23" s="292" t="s">
        <v>39</v>
      </c>
      <c r="B23" s="273" t="s">
        <v>40</v>
      </c>
      <c r="C23" s="306">
        <v>70000000</v>
      </c>
      <c r="D23" s="306">
        <v>0</v>
      </c>
      <c r="E23" s="306">
        <v>5227568</v>
      </c>
      <c r="F23" s="306">
        <v>64772432</v>
      </c>
      <c r="G23" s="306">
        <v>0</v>
      </c>
      <c r="H23" s="306">
        <v>64772432</v>
      </c>
      <c r="I23" s="306">
        <v>0</v>
      </c>
      <c r="J23" s="306">
        <v>55448900</v>
      </c>
      <c r="K23" s="306">
        <v>55448900</v>
      </c>
      <c r="L23" s="306">
        <v>55448900</v>
      </c>
      <c r="M23" s="306">
        <v>55448900</v>
      </c>
      <c r="N23" s="97">
        <v>0.85605709540132757</v>
      </c>
      <c r="O23" s="96">
        <v>0.85605709540132757</v>
      </c>
    </row>
    <row r="24" spans="1:15" x14ac:dyDescent="0.2">
      <c r="A24" s="292" t="s">
        <v>41</v>
      </c>
      <c r="B24" s="273" t="s">
        <v>42</v>
      </c>
      <c r="C24" s="306">
        <v>350000000</v>
      </c>
      <c r="D24" s="306">
        <v>16857502</v>
      </c>
      <c r="E24" s="306">
        <v>0</v>
      </c>
      <c r="F24" s="306">
        <v>366857502</v>
      </c>
      <c r="G24" s="306">
        <v>0</v>
      </c>
      <c r="H24" s="306">
        <v>366857502</v>
      </c>
      <c r="I24" s="306">
        <v>0</v>
      </c>
      <c r="J24" s="306">
        <v>281965200</v>
      </c>
      <c r="K24" s="306">
        <v>281965200</v>
      </c>
      <c r="L24" s="306">
        <v>281965200</v>
      </c>
      <c r="M24" s="306">
        <v>281965200</v>
      </c>
      <c r="N24" s="97">
        <v>0.76859597653805101</v>
      </c>
      <c r="O24" s="96">
        <v>0.76859597653805101</v>
      </c>
    </row>
    <row r="25" spans="1:15" x14ac:dyDescent="0.2">
      <c r="A25" s="292" t="s">
        <v>43</v>
      </c>
      <c r="B25" s="273" t="s">
        <v>44</v>
      </c>
      <c r="C25" s="306">
        <v>70000000</v>
      </c>
      <c r="D25" s="306">
        <v>0</v>
      </c>
      <c r="E25" s="306">
        <v>8428751</v>
      </c>
      <c r="F25" s="306">
        <v>61571249</v>
      </c>
      <c r="G25" s="306">
        <v>0</v>
      </c>
      <c r="H25" s="306">
        <v>61571249</v>
      </c>
      <c r="I25" s="306">
        <v>0</v>
      </c>
      <c r="J25" s="306">
        <v>50666600</v>
      </c>
      <c r="K25" s="306">
        <v>50666600</v>
      </c>
      <c r="L25" s="306">
        <v>50666600</v>
      </c>
      <c r="M25" s="306">
        <v>50666600</v>
      </c>
      <c r="N25" s="97">
        <v>0.82289381526108074</v>
      </c>
      <c r="O25" s="96">
        <v>0.82289381526108074</v>
      </c>
    </row>
    <row r="26" spans="1:15" x14ac:dyDescent="0.2">
      <c r="A26" s="292" t="s">
        <v>45</v>
      </c>
      <c r="B26" s="273" t="s">
        <v>46</v>
      </c>
      <c r="C26" s="306">
        <v>70000000</v>
      </c>
      <c r="D26" s="306">
        <v>0</v>
      </c>
      <c r="E26" s="306">
        <v>8428751</v>
      </c>
      <c r="F26" s="306">
        <v>61571249</v>
      </c>
      <c r="G26" s="306">
        <v>0</v>
      </c>
      <c r="H26" s="306">
        <v>61571249</v>
      </c>
      <c r="I26" s="306">
        <v>0</v>
      </c>
      <c r="J26" s="306">
        <v>48183100</v>
      </c>
      <c r="K26" s="306">
        <v>48183100</v>
      </c>
      <c r="L26" s="306">
        <v>48183100</v>
      </c>
      <c r="M26" s="306">
        <v>48183100</v>
      </c>
      <c r="N26" s="97">
        <v>0.78255843080266241</v>
      </c>
      <c r="O26" s="96">
        <v>0.78255843080266241</v>
      </c>
    </row>
    <row r="27" spans="1:15" ht="22.5" x14ac:dyDescent="0.2">
      <c r="A27" s="292" t="s">
        <v>47</v>
      </c>
      <c r="B27" s="273" t="s">
        <v>48</v>
      </c>
      <c r="C27" s="306">
        <v>120000000</v>
      </c>
      <c r="D27" s="306">
        <v>0</v>
      </c>
      <c r="E27" s="306">
        <v>0</v>
      </c>
      <c r="F27" s="306">
        <v>120000000</v>
      </c>
      <c r="G27" s="306">
        <v>0</v>
      </c>
      <c r="H27" s="306">
        <v>120000000</v>
      </c>
      <c r="I27" s="306">
        <v>0</v>
      </c>
      <c r="J27" s="306">
        <v>93820500</v>
      </c>
      <c r="K27" s="306">
        <v>93820500</v>
      </c>
      <c r="L27" s="306">
        <v>93820500</v>
      </c>
      <c r="M27" s="306">
        <v>93820500</v>
      </c>
      <c r="N27" s="97">
        <v>0.78183749999999996</v>
      </c>
      <c r="O27" s="96">
        <v>0.78183749999999996</v>
      </c>
    </row>
    <row r="28" spans="1:15" s="128" customFormat="1" ht="22.5" x14ac:dyDescent="0.2">
      <c r="A28" s="130" t="s">
        <v>156</v>
      </c>
      <c r="B28" s="11" t="s">
        <v>157</v>
      </c>
      <c r="C28" s="141">
        <v>442368000</v>
      </c>
      <c r="D28" s="310">
        <v>991825597</v>
      </c>
      <c r="E28" s="141">
        <v>91825597</v>
      </c>
      <c r="F28" s="310">
        <v>1342368000</v>
      </c>
      <c r="G28" s="310">
        <v>0</v>
      </c>
      <c r="H28" s="310">
        <v>1342368000</v>
      </c>
      <c r="I28" s="310">
        <v>0</v>
      </c>
      <c r="J28" s="310">
        <v>915826985</v>
      </c>
      <c r="K28" s="310">
        <v>915826985</v>
      </c>
      <c r="L28" s="310">
        <v>915826985</v>
      </c>
      <c r="M28" s="310">
        <v>915826985</v>
      </c>
      <c r="N28" s="140">
        <v>0.68224733083625355</v>
      </c>
      <c r="O28" s="139">
        <v>0.68224733083625355</v>
      </c>
    </row>
    <row r="29" spans="1:15" x14ac:dyDescent="0.2">
      <c r="A29" s="292" t="s">
        <v>49</v>
      </c>
      <c r="B29" s="273" t="s">
        <v>50</v>
      </c>
      <c r="C29" s="306">
        <v>142368000</v>
      </c>
      <c r="D29" s="306">
        <v>554041680</v>
      </c>
      <c r="E29" s="306">
        <v>3100000</v>
      </c>
      <c r="F29" s="306">
        <v>693309680</v>
      </c>
      <c r="G29" s="306">
        <v>0</v>
      </c>
      <c r="H29" s="306">
        <v>693309680</v>
      </c>
      <c r="I29" s="306">
        <v>0</v>
      </c>
      <c r="J29" s="306">
        <v>441218344</v>
      </c>
      <c r="K29" s="306">
        <v>441218344</v>
      </c>
      <c r="L29" s="306">
        <v>441218344</v>
      </c>
      <c r="M29" s="306">
        <v>441218344</v>
      </c>
      <c r="N29" s="97">
        <v>0.63639432237553639</v>
      </c>
      <c r="O29" s="96">
        <v>0.63639432237553639</v>
      </c>
    </row>
    <row r="30" spans="1:15" x14ac:dyDescent="0.2">
      <c r="A30" s="292" t="s">
        <v>51</v>
      </c>
      <c r="B30" s="273" t="s">
        <v>52</v>
      </c>
      <c r="C30" s="306">
        <v>50000000</v>
      </c>
      <c r="D30" s="306">
        <v>108224983</v>
      </c>
      <c r="E30" s="306">
        <v>10410893</v>
      </c>
      <c r="F30" s="306">
        <v>147814090</v>
      </c>
      <c r="G30" s="306">
        <v>0</v>
      </c>
      <c r="H30" s="306">
        <v>147814090</v>
      </c>
      <c r="I30" s="306">
        <v>0</v>
      </c>
      <c r="J30" s="306">
        <v>104928569</v>
      </c>
      <c r="K30" s="306">
        <v>104928569</v>
      </c>
      <c r="L30" s="306">
        <v>104928569</v>
      </c>
      <c r="M30" s="306">
        <v>104928569</v>
      </c>
      <c r="N30" s="97">
        <v>0.70986851794710504</v>
      </c>
      <c r="O30" s="96">
        <v>0.70986851794710504</v>
      </c>
    </row>
    <row r="31" spans="1:15" x14ac:dyDescent="0.2">
      <c r="A31" s="292" t="s">
        <v>53</v>
      </c>
      <c r="B31" s="273" t="s">
        <v>54</v>
      </c>
      <c r="C31" s="306">
        <v>40000000</v>
      </c>
      <c r="D31" s="306">
        <v>60000000</v>
      </c>
      <c r="E31" s="306">
        <v>34861033</v>
      </c>
      <c r="F31" s="306">
        <v>65138967</v>
      </c>
      <c r="G31" s="306">
        <v>0</v>
      </c>
      <c r="H31" s="306">
        <v>65138967</v>
      </c>
      <c r="I31" s="306">
        <v>0</v>
      </c>
      <c r="J31" s="306">
        <v>40010745</v>
      </c>
      <c r="K31" s="306">
        <v>40010745</v>
      </c>
      <c r="L31" s="306">
        <v>40010745</v>
      </c>
      <c r="M31" s="306">
        <v>40010745</v>
      </c>
      <c r="N31" s="97">
        <v>0.61423671333320351</v>
      </c>
      <c r="O31" s="96">
        <v>0.61423671333320351</v>
      </c>
    </row>
    <row r="32" spans="1:15" x14ac:dyDescent="0.2">
      <c r="A32" s="292" t="s">
        <v>55</v>
      </c>
      <c r="B32" s="273" t="s">
        <v>56</v>
      </c>
      <c r="C32" s="306">
        <v>150000000</v>
      </c>
      <c r="D32" s="306">
        <v>200000000</v>
      </c>
      <c r="E32" s="306">
        <v>30453671</v>
      </c>
      <c r="F32" s="306">
        <v>319546329</v>
      </c>
      <c r="G32" s="306">
        <v>0</v>
      </c>
      <c r="H32" s="306">
        <v>319546329</v>
      </c>
      <c r="I32" s="306">
        <v>0</v>
      </c>
      <c r="J32" s="306">
        <v>238727754</v>
      </c>
      <c r="K32" s="306">
        <v>238727754</v>
      </c>
      <c r="L32" s="306">
        <v>238727754</v>
      </c>
      <c r="M32" s="306">
        <v>238727754</v>
      </c>
      <c r="N32" s="97">
        <v>0.7470833877112073</v>
      </c>
      <c r="O32" s="96">
        <v>0.7470833877112073</v>
      </c>
    </row>
    <row r="33" spans="1:15" x14ac:dyDescent="0.2">
      <c r="A33" s="293" t="s">
        <v>57</v>
      </c>
      <c r="B33" s="274" t="s">
        <v>58</v>
      </c>
      <c r="C33" s="306">
        <v>60000000</v>
      </c>
      <c r="D33" s="306">
        <v>69558934</v>
      </c>
      <c r="E33" s="306">
        <v>13000000</v>
      </c>
      <c r="F33" s="306">
        <v>116558934</v>
      </c>
      <c r="G33" s="306">
        <v>0</v>
      </c>
      <c r="H33" s="306">
        <v>116558934</v>
      </c>
      <c r="I33" s="306">
        <v>0</v>
      </c>
      <c r="J33" s="306">
        <v>90941573</v>
      </c>
      <c r="K33" s="306">
        <v>90941573</v>
      </c>
      <c r="L33" s="306">
        <v>90941573</v>
      </c>
      <c r="M33" s="306">
        <v>90941573</v>
      </c>
      <c r="N33" s="93">
        <v>0.78021966981956092</v>
      </c>
      <c r="O33" s="92">
        <v>0.78021966981956092</v>
      </c>
    </row>
    <row r="34" spans="1:15" s="128" customFormat="1" ht="22.5" x14ac:dyDescent="0.2">
      <c r="A34" s="130" t="s">
        <v>158</v>
      </c>
      <c r="B34" s="11" t="s">
        <v>159</v>
      </c>
      <c r="C34" s="141">
        <v>1551645000</v>
      </c>
      <c r="D34" s="310">
        <v>720000000</v>
      </c>
      <c r="E34" s="141">
        <v>2000000000</v>
      </c>
      <c r="F34" s="310">
        <v>2271645000</v>
      </c>
      <c r="G34" s="310">
        <v>271645000</v>
      </c>
      <c r="H34" s="310">
        <v>0</v>
      </c>
      <c r="I34" s="310">
        <v>0</v>
      </c>
      <c r="J34" s="310">
        <v>0</v>
      </c>
      <c r="K34" s="310">
        <v>0</v>
      </c>
      <c r="L34" s="310">
        <v>0</v>
      </c>
      <c r="M34" s="310">
        <v>0</v>
      </c>
      <c r="N34" s="140">
        <v>0</v>
      </c>
      <c r="O34" s="139">
        <v>0</v>
      </c>
    </row>
    <row r="35" spans="1:15" s="132" customFormat="1" ht="12" x14ac:dyDescent="0.25">
      <c r="A35" s="333" t="s">
        <v>160</v>
      </c>
      <c r="B35" s="328"/>
      <c r="C35" s="107">
        <v>11628469515</v>
      </c>
      <c r="D35" s="107">
        <v>3919561247.98</v>
      </c>
      <c r="E35" s="107">
        <v>1780175178.98</v>
      </c>
      <c r="F35" s="107">
        <v>13767855584</v>
      </c>
      <c r="G35" s="107">
        <v>0</v>
      </c>
      <c r="H35" s="107">
        <v>13245182541.439999</v>
      </c>
      <c r="I35" s="107">
        <v>522673042.55999994</v>
      </c>
      <c r="J35" s="107">
        <v>12162861819.069998</v>
      </c>
      <c r="K35" s="107">
        <v>7836185363.9199991</v>
      </c>
      <c r="L35" s="107">
        <v>7836185363.9199991</v>
      </c>
      <c r="M35" s="107">
        <v>7829960149.6199999</v>
      </c>
      <c r="N35" s="106">
        <v>0.88342456418592819</v>
      </c>
      <c r="O35" s="105">
        <v>0.56916527894341395</v>
      </c>
    </row>
    <row r="36" spans="1:15" s="126" customFormat="1" ht="12" customHeight="1" x14ac:dyDescent="0.2">
      <c r="A36" s="131" t="s">
        <v>258</v>
      </c>
      <c r="B36" s="12" t="s">
        <v>257</v>
      </c>
      <c r="C36" s="307">
        <v>0</v>
      </c>
      <c r="D36" s="307">
        <v>554880112</v>
      </c>
      <c r="E36" s="307">
        <v>0</v>
      </c>
      <c r="F36" s="307">
        <v>554880112</v>
      </c>
      <c r="G36" s="307">
        <v>0</v>
      </c>
      <c r="H36" s="307">
        <v>519850408.5</v>
      </c>
      <c r="I36" s="307">
        <v>35029703.5</v>
      </c>
      <c r="J36" s="307">
        <v>62975893.5</v>
      </c>
      <c r="K36" s="307">
        <v>0</v>
      </c>
      <c r="L36" s="307">
        <v>0</v>
      </c>
      <c r="M36" s="307">
        <v>0</v>
      </c>
      <c r="N36" s="101"/>
      <c r="O36" s="100"/>
    </row>
    <row r="37" spans="1:15" s="126" customFormat="1" x14ac:dyDescent="0.2">
      <c r="A37" s="131" t="s">
        <v>260</v>
      </c>
      <c r="B37" s="12" t="s">
        <v>259</v>
      </c>
      <c r="C37" s="129"/>
      <c r="D37" s="307">
        <v>554880112</v>
      </c>
      <c r="E37" s="307">
        <v>0</v>
      </c>
      <c r="F37" s="307">
        <v>554880112</v>
      </c>
      <c r="G37" s="307">
        <v>0</v>
      </c>
      <c r="H37" s="307">
        <v>519850408.5</v>
      </c>
      <c r="I37" s="307">
        <v>35029703.5</v>
      </c>
      <c r="J37" s="307">
        <v>62975893.5</v>
      </c>
      <c r="K37" s="307">
        <v>0</v>
      </c>
      <c r="L37" s="307">
        <v>0</v>
      </c>
      <c r="M37" s="307">
        <v>0</v>
      </c>
      <c r="N37" s="101"/>
      <c r="O37" s="100"/>
    </row>
    <row r="38" spans="1:15" s="126" customFormat="1" ht="22.5" x14ac:dyDescent="0.25">
      <c r="A38" s="291" t="s">
        <v>191</v>
      </c>
      <c r="B38" s="273" t="s">
        <v>192</v>
      </c>
      <c r="C38" s="306">
        <v>0</v>
      </c>
      <c r="D38" s="306">
        <v>10014394</v>
      </c>
      <c r="E38" s="306">
        <v>0</v>
      </c>
      <c r="F38" s="313">
        <v>10014394</v>
      </c>
      <c r="G38" s="306">
        <v>0</v>
      </c>
      <c r="H38" s="313">
        <v>10014394</v>
      </c>
      <c r="I38" s="306">
        <v>0</v>
      </c>
      <c r="J38" s="306">
        <v>10014394</v>
      </c>
      <c r="K38" s="306">
        <v>0</v>
      </c>
      <c r="L38" s="306">
        <v>0</v>
      </c>
      <c r="M38" s="306">
        <v>0</v>
      </c>
      <c r="N38" s="101"/>
      <c r="O38" s="100"/>
    </row>
    <row r="39" spans="1:15" s="126" customFormat="1" ht="22.5" x14ac:dyDescent="0.25">
      <c r="A39" s="291" t="s">
        <v>255</v>
      </c>
      <c r="B39" s="267" t="s">
        <v>70</v>
      </c>
      <c r="C39" s="306">
        <v>0</v>
      </c>
      <c r="D39" s="306">
        <v>456874515</v>
      </c>
      <c r="E39" s="306">
        <v>0</v>
      </c>
      <c r="F39" s="313">
        <v>456874515</v>
      </c>
      <c r="G39" s="306">
        <v>0</v>
      </c>
      <c r="H39" s="313">
        <v>456874515</v>
      </c>
      <c r="I39" s="306">
        <v>0</v>
      </c>
      <c r="J39" s="306">
        <v>0</v>
      </c>
      <c r="K39" s="306">
        <v>0</v>
      </c>
      <c r="L39" s="306">
        <v>0</v>
      </c>
      <c r="M39" s="306">
        <v>0</v>
      </c>
      <c r="N39" s="101"/>
      <c r="O39" s="100"/>
    </row>
    <row r="40" spans="1:15" s="126" customFormat="1" x14ac:dyDescent="0.25">
      <c r="A40" s="291" t="s">
        <v>141</v>
      </c>
      <c r="B40" s="267" t="s">
        <v>142</v>
      </c>
      <c r="C40" s="306">
        <v>0</v>
      </c>
      <c r="D40" s="306">
        <v>87991203</v>
      </c>
      <c r="E40" s="306">
        <v>0</v>
      </c>
      <c r="F40" s="313">
        <v>87991203</v>
      </c>
      <c r="G40" s="306">
        <v>0</v>
      </c>
      <c r="H40" s="313">
        <v>52961499.5</v>
      </c>
      <c r="I40" s="306">
        <v>35029703.5</v>
      </c>
      <c r="J40" s="306">
        <v>52961499.5</v>
      </c>
      <c r="K40" s="306">
        <v>0</v>
      </c>
      <c r="L40" s="306">
        <v>0</v>
      </c>
      <c r="M40" s="306">
        <v>0</v>
      </c>
      <c r="N40" s="101"/>
      <c r="O40" s="100"/>
    </row>
    <row r="41" spans="1:15" s="126" customFormat="1" x14ac:dyDescent="0.2">
      <c r="A41" s="130" t="s">
        <v>161</v>
      </c>
      <c r="B41" s="12" t="s">
        <v>162</v>
      </c>
      <c r="C41" s="307">
        <v>208047746</v>
      </c>
      <c r="D41" s="307">
        <v>328756308.98000002</v>
      </c>
      <c r="E41" s="307">
        <v>138517121</v>
      </c>
      <c r="F41" s="307">
        <v>398286933.98000002</v>
      </c>
      <c r="G41" s="307">
        <v>0</v>
      </c>
      <c r="H41" s="307">
        <v>154181429.13</v>
      </c>
      <c r="I41" s="307">
        <v>244105504.84999996</v>
      </c>
      <c r="J41" s="307">
        <v>135337109.13</v>
      </c>
      <c r="K41" s="307">
        <v>73118513.390000001</v>
      </c>
      <c r="L41" s="307">
        <v>73118513.390000001</v>
      </c>
      <c r="M41" s="307">
        <v>73118513.390000001</v>
      </c>
      <c r="N41" s="97">
        <v>0.33979801390320263</v>
      </c>
      <c r="O41" s="96">
        <v>0.18358250585662358</v>
      </c>
    </row>
    <row r="42" spans="1:15" s="126" customFormat="1" x14ac:dyDescent="0.2">
      <c r="A42" s="130" t="s">
        <v>163</v>
      </c>
      <c r="B42" s="12" t="s">
        <v>164</v>
      </c>
      <c r="C42" s="307">
        <v>208047746</v>
      </c>
      <c r="D42" s="307">
        <v>328756308.98000002</v>
      </c>
      <c r="E42" s="307">
        <v>138517121</v>
      </c>
      <c r="F42" s="307">
        <v>398286933.98000002</v>
      </c>
      <c r="G42" s="307">
        <v>0</v>
      </c>
      <c r="H42" s="307">
        <v>154181429.13</v>
      </c>
      <c r="I42" s="307">
        <v>244105504.84999996</v>
      </c>
      <c r="J42" s="307">
        <v>135337109.13</v>
      </c>
      <c r="K42" s="307">
        <v>73118513.390000001</v>
      </c>
      <c r="L42" s="307">
        <v>73118513.390000001</v>
      </c>
      <c r="M42" s="307">
        <v>73118513.390000001</v>
      </c>
      <c r="N42" s="97">
        <v>0.33979801390320263</v>
      </c>
      <c r="O42" s="96">
        <v>0.18358250585662358</v>
      </c>
    </row>
    <row r="43" spans="1:15" ht="33.75" x14ac:dyDescent="0.2">
      <c r="A43" s="291" t="s">
        <v>59</v>
      </c>
      <c r="B43" s="272" t="s">
        <v>60</v>
      </c>
      <c r="C43" s="306">
        <v>0</v>
      </c>
      <c r="D43" s="306">
        <v>12000000</v>
      </c>
      <c r="E43" s="306">
        <v>2000000</v>
      </c>
      <c r="F43" s="313">
        <v>10000000</v>
      </c>
      <c r="G43" s="306">
        <v>0</v>
      </c>
      <c r="H43" s="313">
        <v>5100988</v>
      </c>
      <c r="I43" s="306">
        <v>4899012</v>
      </c>
      <c r="J43" s="306">
        <v>5100988</v>
      </c>
      <c r="K43" s="306">
        <v>5100988</v>
      </c>
      <c r="L43" s="306">
        <v>5100988</v>
      </c>
      <c r="M43" s="306">
        <v>5100988</v>
      </c>
      <c r="N43" s="97">
        <v>0.51009879999999996</v>
      </c>
      <c r="O43" s="96">
        <v>0.51009879999999996</v>
      </c>
    </row>
    <row r="44" spans="1:15" x14ac:dyDescent="0.2">
      <c r="A44" s="291" t="s">
        <v>61</v>
      </c>
      <c r="B44" s="272" t="s">
        <v>62</v>
      </c>
      <c r="C44" s="306">
        <v>26000000</v>
      </c>
      <c r="D44" s="306">
        <v>10416800</v>
      </c>
      <c r="E44" s="306">
        <v>400000</v>
      </c>
      <c r="F44" s="313">
        <v>36016800</v>
      </c>
      <c r="G44" s="306">
        <v>0</v>
      </c>
      <c r="H44" s="313">
        <v>31651841.09</v>
      </c>
      <c r="I44" s="306">
        <v>4364958.91</v>
      </c>
      <c r="J44" s="306">
        <v>26651841.09</v>
      </c>
      <c r="K44" s="306">
        <v>0</v>
      </c>
      <c r="L44" s="306">
        <v>0</v>
      </c>
      <c r="M44" s="306">
        <v>0</v>
      </c>
      <c r="N44" s="97">
        <v>0.73998359348970477</v>
      </c>
      <c r="O44" s="96">
        <v>0</v>
      </c>
    </row>
    <row r="45" spans="1:15" ht="22.5" x14ac:dyDescent="0.2">
      <c r="A45" s="292" t="s">
        <v>63</v>
      </c>
      <c r="B45" s="273" t="s">
        <v>64</v>
      </c>
      <c r="C45" s="306">
        <v>25146655</v>
      </c>
      <c r="D45" s="306">
        <v>227139508.97999999</v>
      </c>
      <c r="E45" s="306">
        <v>0</v>
      </c>
      <c r="F45" s="313">
        <v>252286163.97999999</v>
      </c>
      <c r="G45" s="306">
        <v>0</v>
      </c>
      <c r="H45" s="313">
        <v>25099562</v>
      </c>
      <c r="I45" s="306">
        <v>227186601.97999999</v>
      </c>
      <c r="J45" s="306">
        <v>25099562</v>
      </c>
      <c r="K45" s="306">
        <v>25099562</v>
      </c>
      <c r="L45" s="306">
        <v>25099562</v>
      </c>
      <c r="M45" s="306">
        <v>25099562</v>
      </c>
      <c r="N45" s="97">
        <v>9.9488460262885325E-2</v>
      </c>
      <c r="O45" s="96">
        <v>9.9488460262885325E-2</v>
      </c>
    </row>
    <row r="46" spans="1:15" ht="22.5" x14ac:dyDescent="0.2">
      <c r="A46" s="292" t="s">
        <v>65</v>
      </c>
      <c r="B46" s="273" t="s">
        <v>66</v>
      </c>
      <c r="C46" s="306">
        <v>24845217</v>
      </c>
      <c r="D46" s="306">
        <v>9200000</v>
      </c>
      <c r="E46" s="306">
        <v>0</v>
      </c>
      <c r="F46" s="313">
        <v>34045217</v>
      </c>
      <c r="G46" s="306">
        <v>0</v>
      </c>
      <c r="H46" s="313">
        <v>27112828.300000001</v>
      </c>
      <c r="I46" s="306">
        <v>6932388.7000000002</v>
      </c>
      <c r="J46" s="306">
        <v>20107438.300000001</v>
      </c>
      <c r="K46" s="306">
        <v>16964816.649999999</v>
      </c>
      <c r="L46" s="306">
        <v>16964816.649999999</v>
      </c>
      <c r="M46" s="306">
        <v>16964816.649999999</v>
      </c>
      <c r="N46" s="97">
        <v>0.59060978521593799</v>
      </c>
      <c r="O46" s="96">
        <v>0.49830249723478037</v>
      </c>
    </row>
    <row r="47" spans="1:15" ht="22.5" x14ac:dyDescent="0.2">
      <c r="A47" s="292" t="s">
        <v>67</v>
      </c>
      <c r="B47" s="273" t="s">
        <v>68</v>
      </c>
      <c r="C47" s="306">
        <v>50000000</v>
      </c>
      <c r="D47" s="306">
        <v>50000000</v>
      </c>
      <c r="E47" s="306">
        <v>60014394</v>
      </c>
      <c r="F47" s="313">
        <v>39985606</v>
      </c>
      <c r="G47" s="306">
        <v>0</v>
      </c>
      <c r="H47" s="313">
        <v>39263063</v>
      </c>
      <c r="I47" s="306">
        <v>722543</v>
      </c>
      <c r="J47" s="306">
        <v>32424133</v>
      </c>
      <c r="K47" s="306">
        <v>0</v>
      </c>
      <c r="L47" s="306">
        <v>0</v>
      </c>
      <c r="M47" s="306">
        <v>0</v>
      </c>
      <c r="N47" s="97">
        <v>0.81089512561095112</v>
      </c>
      <c r="O47" s="96">
        <v>0</v>
      </c>
    </row>
    <row r="48" spans="1:15" ht="22.5" x14ac:dyDescent="0.2">
      <c r="A48" s="292" t="s">
        <v>69</v>
      </c>
      <c r="B48" s="273" t="s">
        <v>70</v>
      </c>
      <c r="C48" s="306">
        <v>57055874</v>
      </c>
      <c r="D48" s="306">
        <v>20000000</v>
      </c>
      <c r="E48" s="306">
        <v>51102727</v>
      </c>
      <c r="F48" s="313">
        <v>25953147</v>
      </c>
      <c r="G48" s="306">
        <v>0</v>
      </c>
      <c r="H48" s="313">
        <v>25953146.739999998</v>
      </c>
      <c r="I48" s="306">
        <v>0.26</v>
      </c>
      <c r="J48" s="306">
        <v>25953146.739999998</v>
      </c>
      <c r="K48" s="306">
        <v>25953146.739999998</v>
      </c>
      <c r="L48" s="306">
        <v>25953146.739999998</v>
      </c>
      <c r="M48" s="306">
        <v>25953146.739999998</v>
      </c>
      <c r="N48" s="97">
        <v>0.99999998998194706</v>
      </c>
      <c r="O48" s="96">
        <v>0.99999998998194706</v>
      </c>
    </row>
    <row r="49" spans="1:15" ht="22.5" x14ac:dyDescent="0.2">
      <c r="A49" s="292" t="s">
        <v>71</v>
      </c>
      <c r="B49" s="273" t="s">
        <v>72</v>
      </c>
      <c r="C49" s="306">
        <v>25000000</v>
      </c>
      <c r="D49" s="306">
        <v>0</v>
      </c>
      <c r="E49" s="306">
        <v>25000000</v>
      </c>
      <c r="F49" s="306">
        <v>0</v>
      </c>
      <c r="G49" s="306">
        <v>0</v>
      </c>
      <c r="H49" s="306">
        <v>0</v>
      </c>
      <c r="I49" s="306">
        <v>0</v>
      </c>
      <c r="J49" s="306">
        <v>0</v>
      </c>
      <c r="K49" s="306">
        <v>0</v>
      </c>
      <c r="L49" s="306">
        <v>0</v>
      </c>
      <c r="M49" s="306">
        <v>0</v>
      </c>
      <c r="N49" s="97"/>
      <c r="O49" s="96"/>
    </row>
    <row r="50" spans="1:15" s="122" customFormat="1" ht="12" x14ac:dyDescent="0.2">
      <c r="A50" s="294" t="s">
        <v>165</v>
      </c>
      <c r="B50" s="258" t="s">
        <v>166</v>
      </c>
      <c r="C50" s="308">
        <v>11420421769</v>
      </c>
      <c r="D50" s="308">
        <v>3035924827</v>
      </c>
      <c r="E50" s="308">
        <v>1641658057.98</v>
      </c>
      <c r="F50" s="308">
        <v>12814688538.02</v>
      </c>
      <c r="G50" s="125">
        <v>0</v>
      </c>
      <c r="H50" s="308">
        <v>12571150703.809999</v>
      </c>
      <c r="I50" s="125">
        <v>243537834.20999998</v>
      </c>
      <c r="J50" s="125">
        <v>11964548816.439999</v>
      </c>
      <c r="K50" s="125">
        <v>7763066850.5299988</v>
      </c>
      <c r="L50" s="125">
        <v>7763066850.5299988</v>
      </c>
      <c r="M50" s="125">
        <v>7756841636.2299995</v>
      </c>
      <c r="N50" s="124">
        <v>0.93365896337958465</v>
      </c>
      <c r="O50" s="123">
        <v>0.60579442313386667</v>
      </c>
    </row>
    <row r="51" spans="1:15" ht="22.5" x14ac:dyDescent="0.2">
      <c r="A51" s="292" t="s">
        <v>73</v>
      </c>
      <c r="B51" s="273" t="s">
        <v>74</v>
      </c>
      <c r="C51" s="306">
        <v>5000000</v>
      </c>
      <c r="D51" s="306">
        <v>50000000</v>
      </c>
      <c r="E51" s="306">
        <v>0</v>
      </c>
      <c r="F51" s="313">
        <v>55000000</v>
      </c>
      <c r="G51" s="306">
        <v>0</v>
      </c>
      <c r="H51" s="313">
        <v>55000000</v>
      </c>
      <c r="I51" s="306">
        <v>0</v>
      </c>
      <c r="J51" s="306">
        <v>11784178</v>
      </c>
      <c r="K51" s="306">
        <v>11738178</v>
      </c>
      <c r="L51" s="306">
        <v>11738178</v>
      </c>
      <c r="M51" s="306">
        <v>11738178</v>
      </c>
      <c r="N51" s="97">
        <v>0.21425778181818181</v>
      </c>
      <c r="O51" s="96">
        <v>0.21342141818181817</v>
      </c>
    </row>
    <row r="52" spans="1:15" x14ac:dyDescent="0.2">
      <c r="A52" s="292" t="s">
        <v>75</v>
      </c>
      <c r="B52" s="273" t="s">
        <v>76</v>
      </c>
      <c r="C52" s="306">
        <v>1634027480</v>
      </c>
      <c r="D52" s="306">
        <v>0</v>
      </c>
      <c r="E52" s="306">
        <v>977000</v>
      </c>
      <c r="F52" s="313">
        <v>1633050480</v>
      </c>
      <c r="G52" s="306">
        <v>0</v>
      </c>
      <c r="H52" s="313">
        <v>1633050480</v>
      </c>
      <c r="I52" s="306">
        <v>0</v>
      </c>
      <c r="J52" s="306">
        <v>1633050480</v>
      </c>
      <c r="K52" s="306">
        <v>1091346206.4200001</v>
      </c>
      <c r="L52" s="306">
        <v>1091346206.4200001</v>
      </c>
      <c r="M52" s="306">
        <v>1091346206.4200001</v>
      </c>
      <c r="N52" s="97">
        <v>1</v>
      </c>
      <c r="O52" s="96">
        <v>0.66828687770876505</v>
      </c>
    </row>
    <row r="53" spans="1:15" x14ac:dyDescent="0.2">
      <c r="A53" s="292" t="s">
        <v>77</v>
      </c>
      <c r="B53" s="273" t="s">
        <v>78</v>
      </c>
      <c r="C53" s="306">
        <v>2000000</v>
      </c>
      <c r="D53" s="306">
        <v>0</v>
      </c>
      <c r="E53" s="306">
        <v>1900000</v>
      </c>
      <c r="F53" s="313">
        <v>100000</v>
      </c>
      <c r="G53" s="306">
        <v>0</v>
      </c>
      <c r="H53" s="313">
        <v>100000</v>
      </c>
      <c r="I53" s="306">
        <v>0</v>
      </c>
      <c r="J53" s="306">
        <v>100000</v>
      </c>
      <c r="K53" s="306">
        <v>100000</v>
      </c>
      <c r="L53" s="306">
        <v>100000</v>
      </c>
      <c r="M53" s="306">
        <v>100000</v>
      </c>
      <c r="N53" s="97">
        <v>1</v>
      </c>
      <c r="O53" s="96">
        <v>1</v>
      </c>
    </row>
    <row r="54" spans="1:15" x14ac:dyDescent="0.2">
      <c r="A54" s="292" t="s">
        <v>79</v>
      </c>
      <c r="B54" s="273" t="s">
        <v>80</v>
      </c>
      <c r="C54" s="306">
        <v>16068000</v>
      </c>
      <c r="D54" s="306">
        <v>0</v>
      </c>
      <c r="E54" s="306">
        <v>0</v>
      </c>
      <c r="F54" s="313">
        <v>16068000</v>
      </c>
      <c r="G54" s="306">
        <v>0</v>
      </c>
      <c r="H54" s="313">
        <v>16068000</v>
      </c>
      <c r="I54" s="306">
        <v>0</v>
      </c>
      <c r="J54" s="306">
        <v>16068000</v>
      </c>
      <c r="K54" s="306">
        <v>4868210</v>
      </c>
      <c r="L54" s="306">
        <v>4868210</v>
      </c>
      <c r="M54" s="306">
        <v>4868210</v>
      </c>
      <c r="N54" s="97">
        <v>1</v>
      </c>
      <c r="O54" s="96">
        <v>0.30297547921334328</v>
      </c>
    </row>
    <row r="55" spans="1:15" ht="22.5" x14ac:dyDescent="0.2">
      <c r="A55" s="292" t="s">
        <v>81</v>
      </c>
      <c r="B55" s="273" t="s">
        <v>82</v>
      </c>
      <c r="C55" s="306">
        <v>96000000</v>
      </c>
      <c r="D55" s="306">
        <v>42299805</v>
      </c>
      <c r="E55" s="306">
        <v>26818260</v>
      </c>
      <c r="F55" s="313">
        <v>111481545</v>
      </c>
      <c r="G55" s="306">
        <v>0</v>
      </c>
      <c r="H55" s="313">
        <v>111481545</v>
      </c>
      <c r="I55" s="306">
        <v>0</v>
      </c>
      <c r="J55" s="306">
        <v>72049770</v>
      </c>
      <c r="K55" s="306">
        <v>72049770</v>
      </c>
      <c r="L55" s="306">
        <v>72049770</v>
      </c>
      <c r="M55" s="306">
        <v>69181740</v>
      </c>
      <c r="N55" s="97">
        <v>0.64629324970334778</v>
      </c>
      <c r="O55" s="96">
        <v>0.64629324970334778</v>
      </c>
    </row>
    <row r="56" spans="1:15" x14ac:dyDescent="0.2">
      <c r="A56" s="292" t="s">
        <v>83</v>
      </c>
      <c r="B56" s="273" t="s">
        <v>84</v>
      </c>
      <c r="C56" s="306">
        <v>15868925</v>
      </c>
      <c r="D56" s="306">
        <v>0</v>
      </c>
      <c r="E56" s="306">
        <v>800</v>
      </c>
      <c r="F56" s="313">
        <v>15868125</v>
      </c>
      <c r="G56" s="306">
        <v>0</v>
      </c>
      <c r="H56" s="313">
        <v>11801292</v>
      </c>
      <c r="I56" s="306">
        <v>4066833</v>
      </c>
      <c r="J56" s="306">
        <v>0</v>
      </c>
      <c r="K56" s="306">
        <v>0</v>
      </c>
      <c r="L56" s="306">
        <v>0</v>
      </c>
      <c r="M56" s="306">
        <v>0</v>
      </c>
      <c r="N56" s="97">
        <v>0</v>
      </c>
      <c r="O56" s="96">
        <v>0</v>
      </c>
    </row>
    <row r="57" spans="1:15" x14ac:dyDescent="0.2">
      <c r="A57" s="292" t="s">
        <v>85</v>
      </c>
      <c r="B57" s="273" t="s">
        <v>86</v>
      </c>
      <c r="C57" s="306">
        <v>3619178298</v>
      </c>
      <c r="D57" s="306">
        <v>543255246</v>
      </c>
      <c r="E57" s="306">
        <v>0</v>
      </c>
      <c r="F57" s="313">
        <v>4162433544</v>
      </c>
      <c r="G57" s="306">
        <v>0</v>
      </c>
      <c r="H57" s="313">
        <v>4158605111</v>
      </c>
      <c r="I57" s="306">
        <v>3828433</v>
      </c>
      <c r="J57" s="306">
        <v>4147121850</v>
      </c>
      <c r="K57" s="306">
        <v>2819347548</v>
      </c>
      <c r="L57" s="306">
        <v>2819347548</v>
      </c>
      <c r="M57" s="306">
        <v>2819347548</v>
      </c>
      <c r="N57" s="97">
        <v>0.99632145622551227</v>
      </c>
      <c r="O57" s="96">
        <v>0.67733154612498003</v>
      </c>
    </row>
    <row r="58" spans="1:15" ht="22.5" x14ac:dyDescent="0.2">
      <c r="A58" s="292" t="s">
        <v>193</v>
      </c>
      <c r="B58" s="273" t="s">
        <v>194</v>
      </c>
      <c r="C58" s="306">
        <v>456874515</v>
      </c>
      <c r="D58" s="306">
        <v>0</v>
      </c>
      <c r="E58" s="306">
        <v>456874515</v>
      </c>
      <c r="F58" s="313">
        <v>0</v>
      </c>
      <c r="G58" s="306">
        <v>0</v>
      </c>
      <c r="H58" s="313">
        <v>0</v>
      </c>
      <c r="I58" s="306">
        <v>0</v>
      </c>
      <c r="J58" s="306">
        <v>0</v>
      </c>
      <c r="K58" s="306">
        <v>0</v>
      </c>
      <c r="L58" s="306">
        <v>0</v>
      </c>
      <c r="M58" s="306">
        <v>0</v>
      </c>
      <c r="N58" s="97"/>
      <c r="O58" s="96"/>
    </row>
    <row r="59" spans="1:15" x14ac:dyDescent="0.2">
      <c r="A59" s="292" t="s">
        <v>87</v>
      </c>
      <c r="B59" s="273" t="s">
        <v>88</v>
      </c>
      <c r="C59" s="306">
        <v>1100000000</v>
      </c>
      <c r="D59" s="306">
        <v>991313344</v>
      </c>
      <c r="E59" s="306">
        <v>254767718</v>
      </c>
      <c r="F59" s="313">
        <v>1836545626</v>
      </c>
      <c r="G59" s="306">
        <v>0</v>
      </c>
      <c r="H59" s="313">
        <v>1774894679</v>
      </c>
      <c r="I59" s="306">
        <v>61650947</v>
      </c>
      <c r="J59" s="306">
        <v>1501834682</v>
      </c>
      <c r="K59" s="306">
        <v>848675673</v>
      </c>
      <c r="L59" s="306">
        <v>848675673</v>
      </c>
      <c r="M59" s="306">
        <v>848675673</v>
      </c>
      <c r="N59" s="97">
        <v>0.81774972575606464</v>
      </c>
      <c r="O59" s="96">
        <v>0.46210432291214965</v>
      </c>
    </row>
    <row r="60" spans="1:15" ht="22.5" x14ac:dyDescent="0.2">
      <c r="A60" s="292" t="s">
        <v>89</v>
      </c>
      <c r="B60" s="273" t="s">
        <v>90</v>
      </c>
      <c r="C60" s="306">
        <v>1103694828</v>
      </c>
      <c r="D60" s="306">
        <v>1101087194</v>
      </c>
      <c r="E60" s="306">
        <v>463908003</v>
      </c>
      <c r="F60" s="313">
        <v>1740874019</v>
      </c>
      <c r="G60" s="306">
        <v>0</v>
      </c>
      <c r="H60" s="313">
        <v>1676485585</v>
      </c>
      <c r="I60" s="306">
        <v>64388434</v>
      </c>
      <c r="J60" s="306">
        <v>1608562254</v>
      </c>
      <c r="K60" s="306">
        <v>1054830296</v>
      </c>
      <c r="L60" s="306">
        <v>1054830296</v>
      </c>
      <c r="M60" s="306">
        <v>1054830296</v>
      </c>
      <c r="N60" s="97">
        <v>0.92399693283032447</v>
      </c>
      <c r="O60" s="96">
        <v>0.60591994853591991</v>
      </c>
    </row>
    <row r="61" spans="1:15" ht="22.5" x14ac:dyDescent="0.2">
      <c r="A61" s="292" t="s">
        <v>91</v>
      </c>
      <c r="B61" s="273" t="s">
        <v>92</v>
      </c>
      <c r="C61" s="306">
        <v>103596000</v>
      </c>
      <c r="D61" s="306">
        <v>62980352</v>
      </c>
      <c r="E61" s="306">
        <v>73589262.980000004</v>
      </c>
      <c r="F61" s="313">
        <v>92987089.019999996</v>
      </c>
      <c r="G61" s="306">
        <v>0</v>
      </c>
      <c r="H61" s="313">
        <v>92987089.019999996</v>
      </c>
      <c r="I61" s="306">
        <v>0</v>
      </c>
      <c r="J61" s="306">
        <v>75749745.650000006</v>
      </c>
      <c r="K61" s="306">
        <v>64717696.82</v>
      </c>
      <c r="L61" s="306">
        <v>64717696.82</v>
      </c>
      <c r="M61" s="306">
        <v>64276650.520000003</v>
      </c>
      <c r="N61" s="97">
        <v>0.81462648684171068</v>
      </c>
      <c r="O61" s="96">
        <v>0.69598583526020785</v>
      </c>
    </row>
    <row r="62" spans="1:15" x14ac:dyDescent="0.2">
      <c r="A62" s="292" t="s">
        <v>93</v>
      </c>
      <c r="B62" s="273" t="s">
        <v>94</v>
      </c>
      <c r="C62" s="306">
        <v>1011618582</v>
      </c>
      <c r="D62" s="306">
        <v>141202310</v>
      </c>
      <c r="E62" s="306">
        <v>61936249</v>
      </c>
      <c r="F62" s="313">
        <v>1090884643</v>
      </c>
      <c r="G62" s="306">
        <v>0</v>
      </c>
      <c r="H62" s="313">
        <v>1060278399.74</v>
      </c>
      <c r="I62" s="306">
        <v>30606243.260000002</v>
      </c>
      <c r="J62" s="306">
        <v>985017552.74000001</v>
      </c>
      <c r="K62" s="306">
        <v>596354089.27999997</v>
      </c>
      <c r="L62" s="306">
        <v>596354089.27999997</v>
      </c>
      <c r="M62" s="306">
        <v>596354089.27999997</v>
      </c>
      <c r="N62" s="97">
        <v>0.90295299238161519</v>
      </c>
      <c r="O62" s="96">
        <v>0.54667016637065258</v>
      </c>
    </row>
    <row r="63" spans="1:15" ht="22.5" x14ac:dyDescent="0.2">
      <c r="A63" s="292" t="s">
        <v>95</v>
      </c>
      <c r="B63" s="273" t="s">
        <v>96</v>
      </c>
      <c r="C63" s="306">
        <v>501495141</v>
      </c>
      <c r="D63" s="306">
        <v>50000000</v>
      </c>
      <c r="E63" s="306">
        <v>280000000</v>
      </c>
      <c r="F63" s="313">
        <v>271495141</v>
      </c>
      <c r="G63" s="306">
        <v>0</v>
      </c>
      <c r="H63" s="313">
        <v>193085204.05000001</v>
      </c>
      <c r="I63" s="306">
        <v>78409936.950000003</v>
      </c>
      <c r="J63" s="306">
        <v>193085204.05000001</v>
      </c>
      <c r="K63" s="306">
        <v>86890130.030000001</v>
      </c>
      <c r="L63" s="306">
        <v>86890130.030000001</v>
      </c>
      <c r="M63" s="306">
        <v>86890130.030000001</v>
      </c>
      <c r="N63" s="97">
        <v>0.71119211687843797</v>
      </c>
      <c r="O63" s="96">
        <v>0.32004303911280679</v>
      </c>
    </row>
    <row r="64" spans="1:15" ht="33.75" x14ac:dyDescent="0.2">
      <c r="A64" s="292" t="s">
        <v>97</v>
      </c>
      <c r="B64" s="273" t="s">
        <v>98</v>
      </c>
      <c r="C64" s="306">
        <v>30000000</v>
      </c>
      <c r="D64" s="306">
        <v>0</v>
      </c>
      <c r="E64" s="306">
        <v>0</v>
      </c>
      <c r="F64" s="313">
        <v>30000000</v>
      </c>
      <c r="G64" s="306">
        <v>0</v>
      </c>
      <c r="H64" s="313">
        <v>30000000</v>
      </c>
      <c r="I64" s="306">
        <v>0</v>
      </c>
      <c r="J64" s="306">
        <v>30000000</v>
      </c>
      <c r="K64" s="306">
        <v>25439100</v>
      </c>
      <c r="L64" s="306">
        <v>25439100</v>
      </c>
      <c r="M64" s="306">
        <v>25439100</v>
      </c>
      <c r="N64" s="97">
        <v>1</v>
      </c>
      <c r="O64" s="96">
        <v>0.84797</v>
      </c>
    </row>
    <row r="65" spans="1:15" ht="22.5" x14ac:dyDescent="0.2">
      <c r="A65" s="292" t="s">
        <v>99</v>
      </c>
      <c r="B65" s="273" t="s">
        <v>100</v>
      </c>
      <c r="C65" s="306">
        <v>65000000</v>
      </c>
      <c r="D65" s="306">
        <v>0</v>
      </c>
      <c r="E65" s="306">
        <v>0</v>
      </c>
      <c r="F65" s="313">
        <v>65000000</v>
      </c>
      <c r="G65" s="306">
        <v>0</v>
      </c>
      <c r="H65" s="313">
        <v>64895000</v>
      </c>
      <c r="I65" s="306">
        <v>105000</v>
      </c>
      <c r="J65" s="306">
        <v>64895000</v>
      </c>
      <c r="K65" s="306">
        <v>12859000</v>
      </c>
      <c r="L65" s="306">
        <v>12859000</v>
      </c>
      <c r="M65" s="306">
        <v>12859000</v>
      </c>
      <c r="N65" s="97">
        <v>0.99838461538461543</v>
      </c>
      <c r="O65" s="96">
        <v>0.19783076923076923</v>
      </c>
    </row>
    <row r="66" spans="1:15" ht="33.75" x14ac:dyDescent="0.2">
      <c r="A66" s="292" t="s">
        <v>101</v>
      </c>
      <c r="B66" s="273" t="s">
        <v>102</v>
      </c>
      <c r="C66" s="306">
        <v>10000000</v>
      </c>
      <c r="D66" s="306">
        <v>3786576</v>
      </c>
      <c r="E66" s="306">
        <v>8886250</v>
      </c>
      <c r="F66" s="313">
        <v>4900326</v>
      </c>
      <c r="G66" s="306">
        <v>0</v>
      </c>
      <c r="H66" s="313">
        <v>4900326</v>
      </c>
      <c r="I66" s="306">
        <v>0</v>
      </c>
      <c r="J66" s="306">
        <v>1475990</v>
      </c>
      <c r="K66" s="306">
        <v>1475990</v>
      </c>
      <c r="L66" s="306">
        <v>1475990</v>
      </c>
      <c r="M66" s="306">
        <v>1113750</v>
      </c>
      <c r="N66" s="97">
        <v>0.30120240979885826</v>
      </c>
      <c r="O66" s="96">
        <v>0.30120240979885826</v>
      </c>
    </row>
    <row r="67" spans="1:15" ht="22.5" x14ac:dyDescent="0.2">
      <c r="A67" s="292" t="s">
        <v>103</v>
      </c>
      <c r="B67" s="273" t="s">
        <v>104</v>
      </c>
      <c r="C67" s="306">
        <v>1050000000</v>
      </c>
      <c r="D67" s="306">
        <v>50000000</v>
      </c>
      <c r="E67" s="306">
        <v>0</v>
      </c>
      <c r="F67" s="313">
        <v>1100000000</v>
      </c>
      <c r="G67" s="306">
        <v>0</v>
      </c>
      <c r="H67" s="313">
        <v>1099517993</v>
      </c>
      <c r="I67" s="306">
        <v>482007</v>
      </c>
      <c r="J67" s="306">
        <v>1099517993</v>
      </c>
      <c r="K67" s="306">
        <v>562870383.98000002</v>
      </c>
      <c r="L67" s="306">
        <v>562870383.98000002</v>
      </c>
      <c r="M67" s="306">
        <v>562870383.98000002</v>
      </c>
      <c r="N67" s="97">
        <v>0.99956181181818182</v>
      </c>
      <c r="O67" s="96">
        <v>0.51170034907272732</v>
      </c>
    </row>
    <row r="68" spans="1:15" x14ac:dyDescent="0.2">
      <c r="A68" s="293" t="s">
        <v>105</v>
      </c>
      <c r="B68" s="274" t="s">
        <v>106</v>
      </c>
      <c r="C68" s="306">
        <v>600000000</v>
      </c>
      <c r="D68" s="306">
        <v>0</v>
      </c>
      <c r="E68" s="306">
        <v>12000000</v>
      </c>
      <c r="F68" s="313">
        <v>588000000</v>
      </c>
      <c r="G68" s="306">
        <v>0</v>
      </c>
      <c r="H68" s="313">
        <v>588000000</v>
      </c>
      <c r="I68" s="306">
        <v>0</v>
      </c>
      <c r="J68" s="306">
        <v>524236117</v>
      </c>
      <c r="K68" s="306">
        <v>509504579</v>
      </c>
      <c r="L68" s="306">
        <v>509504579</v>
      </c>
      <c r="M68" s="306">
        <v>506950681</v>
      </c>
      <c r="N68" s="93">
        <v>0.8915580221088435</v>
      </c>
      <c r="O68" s="92">
        <v>0.86650438605442182</v>
      </c>
    </row>
    <row r="69" spans="1:15" s="104" customFormat="1" ht="12" x14ac:dyDescent="0.25">
      <c r="A69" s="327" t="s">
        <v>167</v>
      </c>
      <c r="B69" s="328"/>
      <c r="C69" s="107">
        <v>10872048000</v>
      </c>
      <c r="D69" s="107">
        <v>110000000</v>
      </c>
      <c r="E69" s="107">
        <v>2606260584</v>
      </c>
      <c r="F69" s="107">
        <v>8375787416</v>
      </c>
      <c r="G69" s="107">
        <v>5098739416</v>
      </c>
      <c r="H69" s="107">
        <v>3277048000</v>
      </c>
      <c r="I69" s="107">
        <v>0</v>
      </c>
      <c r="J69" s="107">
        <v>783173880.91999996</v>
      </c>
      <c r="K69" s="107">
        <v>778864951.91999996</v>
      </c>
      <c r="L69" s="107">
        <v>778864951.91999996</v>
      </c>
      <c r="M69" s="107">
        <v>778864951.91999996</v>
      </c>
      <c r="N69" s="107">
        <v>9.3504507937239176E-2</v>
      </c>
      <c r="O69" s="107">
        <v>9.2990057320719369E-2</v>
      </c>
    </row>
    <row r="70" spans="1:15" s="117" customFormat="1" ht="22.5" x14ac:dyDescent="0.2">
      <c r="A70" s="288" t="s">
        <v>168</v>
      </c>
      <c r="B70" s="259" t="s">
        <v>169</v>
      </c>
      <c r="C70" s="120">
        <v>10000000000</v>
      </c>
      <c r="D70" s="121"/>
      <c r="E70" s="120">
        <v>2596260584</v>
      </c>
      <c r="F70" s="120">
        <v>7403739416</v>
      </c>
      <c r="G70" s="120">
        <v>5098739416</v>
      </c>
      <c r="H70" s="120">
        <v>2305000000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18">
        <v>0</v>
      </c>
    </row>
    <row r="71" spans="1:15" x14ac:dyDescent="0.2">
      <c r="A71" s="291" t="s">
        <v>107</v>
      </c>
      <c r="B71" s="272" t="s">
        <v>108</v>
      </c>
      <c r="C71" s="306">
        <v>74048000</v>
      </c>
      <c r="D71" s="306">
        <v>80000000</v>
      </c>
      <c r="E71" s="306">
        <v>10000000</v>
      </c>
      <c r="F71" s="306">
        <v>144048000</v>
      </c>
      <c r="G71" s="306">
        <v>0</v>
      </c>
      <c r="H71" s="313">
        <v>144048000</v>
      </c>
      <c r="I71" s="306">
        <v>0</v>
      </c>
      <c r="J71" s="306">
        <v>71318851</v>
      </c>
      <c r="K71" s="306">
        <v>67009922</v>
      </c>
      <c r="L71" s="306">
        <v>67009922</v>
      </c>
      <c r="M71" s="306">
        <v>67009922</v>
      </c>
      <c r="N71" s="101">
        <v>0.49510476368988116</v>
      </c>
      <c r="O71" s="100">
        <v>0.46519161668332776</v>
      </c>
    </row>
    <row r="72" spans="1:15" ht="22.5" x14ac:dyDescent="0.2">
      <c r="A72" s="292" t="s">
        <v>109</v>
      </c>
      <c r="B72" s="273" t="s">
        <v>110</v>
      </c>
      <c r="C72" s="306">
        <v>40000000</v>
      </c>
      <c r="D72" s="306">
        <v>30000000</v>
      </c>
      <c r="E72" s="306">
        <v>0</v>
      </c>
      <c r="F72" s="306">
        <v>70000000</v>
      </c>
      <c r="G72" s="306">
        <v>0</v>
      </c>
      <c r="H72" s="313">
        <v>70000000</v>
      </c>
      <c r="I72" s="306">
        <v>0</v>
      </c>
      <c r="J72" s="306">
        <v>18083140</v>
      </c>
      <c r="K72" s="306">
        <v>18083140</v>
      </c>
      <c r="L72" s="306">
        <v>18083140</v>
      </c>
      <c r="M72" s="306">
        <v>18083140</v>
      </c>
      <c r="N72" s="97">
        <v>0.25833057142857141</v>
      </c>
      <c r="O72" s="96">
        <v>0.25833057142857141</v>
      </c>
    </row>
    <row r="73" spans="1:15" x14ac:dyDescent="0.2">
      <c r="A73" s="293" t="s">
        <v>111</v>
      </c>
      <c r="B73" s="274" t="s">
        <v>112</v>
      </c>
      <c r="C73" s="306">
        <v>758000000</v>
      </c>
      <c r="D73" s="306">
        <v>0</v>
      </c>
      <c r="E73" s="306">
        <v>0</v>
      </c>
      <c r="F73" s="306">
        <v>758000000</v>
      </c>
      <c r="G73" s="306">
        <v>0</v>
      </c>
      <c r="H73" s="313">
        <v>758000000</v>
      </c>
      <c r="I73" s="306">
        <v>0</v>
      </c>
      <c r="J73" s="306">
        <v>693771889.91999996</v>
      </c>
      <c r="K73" s="306">
        <v>693771889.91999996</v>
      </c>
      <c r="L73" s="306">
        <v>693771889.91999996</v>
      </c>
      <c r="M73" s="306">
        <v>693771889.91999996</v>
      </c>
      <c r="N73" s="93">
        <v>0.91526634554089703</v>
      </c>
      <c r="O73" s="92">
        <v>0.91526634554089703</v>
      </c>
    </row>
    <row r="74" spans="1:15" s="104" customFormat="1" ht="12" x14ac:dyDescent="0.25">
      <c r="A74" s="327" t="s">
        <v>170</v>
      </c>
      <c r="B74" s="328"/>
      <c r="C74" s="107">
        <v>173559000</v>
      </c>
      <c r="D74" s="107">
        <v>736300</v>
      </c>
      <c r="E74" s="107">
        <v>736300</v>
      </c>
      <c r="F74" s="107">
        <v>173559000</v>
      </c>
      <c r="G74" s="107">
        <v>0</v>
      </c>
      <c r="H74" s="107">
        <v>16155300</v>
      </c>
      <c r="I74" s="107">
        <v>157403700</v>
      </c>
      <c r="J74" s="107">
        <v>16063300</v>
      </c>
      <c r="K74" s="107">
        <v>15915300</v>
      </c>
      <c r="L74" s="107">
        <v>15915300</v>
      </c>
      <c r="M74" s="107">
        <v>15915300</v>
      </c>
      <c r="N74" s="106">
        <v>9.2552388524939647E-2</v>
      </c>
      <c r="O74" s="105">
        <v>9.1699652567714729E-2</v>
      </c>
    </row>
    <row r="75" spans="1:15" x14ac:dyDescent="0.2">
      <c r="A75" s="295" t="s">
        <v>113</v>
      </c>
      <c r="B75" s="275" t="s">
        <v>114</v>
      </c>
      <c r="C75" s="306">
        <v>20000000</v>
      </c>
      <c r="D75" s="306">
        <v>0</v>
      </c>
      <c r="E75" s="306">
        <v>736300</v>
      </c>
      <c r="F75" s="306">
        <v>19263700</v>
      </c>
      <c r="G75" s="306">
        <v>0</v>
      </c>
      <c r="H75" s="313">
        <v>13708000</v>
      </c>
      <c r="I75" s="306">
        <v>5555700</v>
      </c>
      <c r="J75" s="306">
        <v>13708000</v>
      </c>
      <c r="K75" s="306">
        <v>13708000</v>
      </c>
      <c r="L75" s="306">
        <v>13708000</v>
      </c>
      <c r="M75" s="306">
        <v>13708000</v>
      </c>
      <c r="N75" s="114">
        <v>0.71159746050862505</v>
      </c>
      <c r="O75" s="113">
        <v>0.71159746050862505</v>
      </c>
    </row>
    <row r="76" spans="1:15" x14ac:dyDescent="0.2">
      <c r="A76" s="295" t="s">
        <v>115</v>
      </c>
      <c r="B76" s="275" t="s">
        <v>116</v>
      </c>
      <c r="C76" s="306">
        <v>1711000</v>
      </c>
      <c r="D76" s="306">
        <v>736300</v>
      </c>
      <c r="E76" s="306">
        <v>0</v>
      </c>
      <c r="F76" s="306">
        <v>2447300</v>
      </c>
      <c r="G76" s="306">
        <v>0</v>
      </c>
      <c r="H76" s="313">
        <v>2447300</v>
      </c>
      <c r="I76" s="306">
        <v>0</v>
      </c>
      <c r="J76" s="306">
        <v>2355300</v>
      </c>
      <c r="K76" s="306">
        <v>2207300</v>
      </c>
      <c r="L76" s="306">
        <v>2207300</v>
      </c>
      <c r="M76" s="306">
        <v>2207300</v>
      </c>
      <c r="N76" s="114">
        <v>0.96240755117885013</v>
      </c>
      <c r="O76" s="113">
        <v>0.90193274220569608</v>
      </c>
    </row>
    <row r="77" spans="1:15" x14ac:dyDescent="0.2">
      <c r="A77" s="295" t="s">
        <v>172</v>
      </c>
      <c r="B77" s="275" t="s">
        <v>173</v>
      </c>
      <c r="C77" s="306">
        <v>151848000</v>
      </c>
      <c r="D77" s="116">
        <v>0</v>
      </c>
      <c r="E77" s="116">
        <v>0</v>
      </c>
      <c r="F77" s="115">
        <v>151848000</v>
      </c>
      <c r="G77" s="115">
        <v>0</v>
      </c>
      <c r="H77" s="115">
        <v>0</v>
      </c>
      <c r="I77" s="115">
        <v>151848000</v>
      </c>
      <c r="J77" s="115">
        <v>0</v>
      </c>
      <c r="K77" s="115">
        <v>0</v>
      </c>
      <c r="L77" s="115">
        <v>0</v>
      </c>
      <c r="M77" s="115">
        <v>0</v>
      </c>
      <c r="N77" s="114"/>
      <c r="O77" s="113"/>
    </row>
    <row r="78" spans="1:15" s="104" customFormat="1" ht="12.75" x14ac:dyDescent="0.25">
      <c r="A78" s="319" t="s">
        <v>171</v>
      </c>
      <c r="B78" s="320"/>
      <c r="C78" s="107">
        <v>21000000000</v>
      </c>
      <c r="D78" s="107">
        <v>0</v>
      </c>
      <c r="E78" s="107">
        <v>0</v>
      </c>
      <c r="F78" s="107">
        <v>21000000000</v>
      </c>
      <c r="G78" s="107">
        <v>0</v>
      </c>
      <c r="H78" s="107">
        <v>19794349728.119999</v>
      </c>
      <c r="I78" s="107">
        <v>1205650271.8800001</v>
      </c>
      <c r="J78" s="107">
        <v>16405168851.099998</v>
      </c>
      <c r="K78" s="107">
        <v>8868307544.5499992</v>
      </c>
      <c r="L78" s="107">
        <v>8868307544.5499992</v>
      </c>
      <c r="M78" s="107">
        <v>8859234263.5499992</v>
      </c>
      <c r="N78" s="106">
        <v>0.7811985167190475</v>
      </c>
      <c r="O78" s="105">
        <v>0.42230035926428566</v>
      </c>
    </row>
    <row r="79" spans="1:15" ht="45" x14ac:dyDescent="0.2">
      <c r="A79" s="291" t="s">
        <v>117</v>
      </c>
      <c r="B79" s="272" t="s">
        <v>118</v>
      </c>
      <c r="C79" s="306">
        <v>5478939178</v>
      </c>
      <c r="D79" s="306">
        <v>0</v>
      </c>
      <c r="E79" s="306">
        <v>0</v>
      </c>
      <c r="F79" s="306">
        <v>5478939178</v>
      </c>
      <c r="G79" s="306">
        <v>0</v>
      </c>
      <c r="H79" s="313">
        <v>5440399359</v>
      </c>
      <c r="I79" s="306">
        <v>38539819</v>
      </c>
      <c r="J79" s="306">
        <v>5272708504</v>
      </c>
      <c r="K79" s="306">
        <v>3385271441.9200001</v>
      </c>
      <c r="L79" s="306">
        <v>3385271441.9200001</v>
      </c>
      <c r="M79" s="306">
        <v>3376198160.9200001</v>
      </c>
      <c r="N79" s="101">
        <v>0.96235937883229405</v>
      </c>
      <c r="O79" s="100">
        <v>0.617869870779573</v>
      </c>
    </row>
    <row r="80" spans="1:15" ht="56.25" x14ac:dyDescent="0.2">
      <c r="A80" s="292" t="s">
        <v>119</v>
      </c>
      <c r="B80" s="273" t="s">
        <v>120</v>
      </c>
      <c r="C80" s="306">
        <v>841218420</v>
      </c>
      <c r="D80" s="306">
        <v>0</v>
      </c>
      <c r="E80" s="306">
        <v>0</v>
      </c>
      <c r="F80" s="306">
        <v>841218420</v>
      </c>
      <c r="G80" s="306">
        <v>0</v>
      </c>
      <c r="H80" s="313">
        <v>752819840</v>
      </c>
      <c r="I80" s="306">
        <v>88398580</v>
      </c>
      <c r="J80" s="306">
        <v>674046874</v>
      </c>
      <c r="K80" s="306">
        <v>417688182</v>
      </c>
      <c r="L80" s="306">
        <v>417688182</v>
      </c>
      <c r="M80" s="306">
        <v>417688182</v>
      </c>
      <c r="N80" s="97">
        <v>0.80127450609082007</v>
      </c>
      <c r="O80" s="96">
        <v>0.49652762239799741</v>
      </c>
    </row>
    <row r="81" spans="1:15" ht="56.25" x14ac:dyDescent="0.2">
      <c r="A81" s="292" t="s">
        <v>121</v>
      </c>
      <c r="B81" s="273" t="s">
        <v>122</v>
      </c>
      <c r="C81" s="306">
        <v>2113630925</v>
      </c>
      <c r="D81" s="306">
        <v>0</v>
      </c>
      <c r="E81" s="306">
        <v>0</v>
      </c>
      <c r="F81" s="306">
        <v>2113630925</v>
      </c>
      <c r="G81" s="306">
        <v>0</v>
      </c>
      <c r="H81" s="313">
        <v>1961273819</v>
      </c>
      <c r="I81" s="306">
        <v>152357106</v>
      </c>
      <c r="J81" s="306">
        <v>1739330496</v>
      </c>
      <c r="K81" s="306">
        <v>1128004419</v>
      </c>
      <c r="L81" s="306">
        <v>1128004419</v>
      </c>
      <c r="M81" s="306">
        <v>1128004419</v>
      </c>
      <c r="N81" s="97">
        <v>0.82291116931873998</v>
      </c>
      <c r="O81" s="96">
        <v>0.53368088328855234</v>
      </c>
    </row>
    <row r="82" spans="1:15" ht="45" x14ac:dyDescent="0.2">
      <c r="A82" s="292" t="s">
        <v>123</v>
      </c>
      <c r="B82" s="273" t="s">
        <v>124</v>
      </c>
      <c r="C82" s="306">
        <v>550000000</v>
      </c>
      <c r="D82" s="306">
        <v>0</v>
      </c>
      <c r="E82" s="306">
        <v>0</v>
      </c>
      <c r="F82" s="306">
        <v>550000000</v>
      </c>
      <c r="G82" s="306">
        <v>0</v>
      </c>
      <c r="H82" s="313">
        <v>550000000</v>
      </c>
      <c r="I82" s="306">
        <v>0</v>
      </c>
      <c r="J82" s="306">
        <v>0</v>
      </c>
      <c r="K82" s="306">
        <v>0</v>
      </c>
      <c r="L82" s="306">
        <v>0</v>
      </c>
      <c r="M82" s="306">
        <v>0</v>
      </c>
      <c r="N82" s="97">
        <v>0</v>
      </c>
      <c r="O82" s="96">
        <v>0</v>
      </c>
    </row>
    <row r="83" spans="1:15" ht="67.5" x14ac:dyDescent="0.2">
      <c r="A83" s="292" t="s">
        <v>125</v>
      </c>
      <c r="B83" s="273" t="s">
        <v>126</v>
      </c>
      <c r="C83" s="306">
        <v>3740440000</v>
      </c>
      <c r="D83" s="306">
        <v>0</v>
      </c>
      <c r="E83" s="306">
        <v>0</v>
      </c>
      <c r="F83" s="306">
        <v>3740440000</v>
      </c>
      <c r="G83" s="306">
        <v>0</v>
      </c>
      <c r="H83" s="313">
        <v>3584906667</v>
      </c>
      <c r="I83" s="306">
        <v>155533333</v>
      </c>
      <c r="J83" s="306">
        <v>2375459394.98</v>
      </c>
      <c r="K83" s="306">
        <v>727246675</v>
      </c>
      <c r="L83" s="306">
        <v>727246675</v>
      </c>
      <c r="M83" s="306">
        <v>727246675</v>
      </c>
      <c r="N83" s="97">
        <v>0.63507485616130721</v>
      </c>
      <c r="O83" s="96">
        <v>0.19442810872517671</v>
      </c>
    </row>
    <row r="84" spans="1:15" ht="67.5" x14ac:dyDescent="0.2">
      <c r="A84" s="292" t="s">
        <v>127</v>
      </c>
      <c r="B84" s="273" t="s">
        <v>128</v>
      </c>
      <c r="C84" s="306">
        <v>1030770275</v>
      </c>
      <c r="D84" s="306">
        <v>0</v>
      </c>
      <c r="E84" s="306">
        <v>0</v>
      </c>
      <c r="F84" s="306">
        <v>1030770275</v>
      </c>
      <c r="G84" s="306">
        <v>0</v>
      </c>
      <c r="H84" s="313">
        <v>751466668</v>
      </c>
      <c r="I84" s="306">
        <v>279303607</v>
      </c>
      <c r="J84" s="306">
        <v>301466668</v>
      </c>
      <c r="K84" s="306">
        <v>205965993</v>
      </c>
      <c r="L84" s="306">
        <v>205965993</v>
      </c>
      <c r="M84" s="306">
        <v>205965993</v>
      </c>
      <c r="N84" s="97">
        <v>0.29246736669817142</v>
      </c>
      <c r="O84" s="96">
        <v>0.19981755197587553</v>
      </c>
    </row>
    <row r="85" spans="1:15" ht="56.25" x14ac:dyDescent="0.2">
      <c r="A85" s="292" t="s">
        <v>129</v>
      </c>
      <c r="B85" s="273" t="s">
        <v>130</v>
      </c>
      <c r="C85" s="306">
        <v>515323489</v>
      </c>
      <c r="D85" s="306">
        <v>0</v>
      </c>
      <c r="E85" s="306">
        <v>0</v>
      </c>
      <c r="F85" s="306">
        <v>515323489</v>
      </c>
      <c r="G85" s="306">
        <v>0</v>
      </c>
      <c r="H85" s="313">
        <v>515323489</v>
      </c>
      <c r="I85" s="306">
        <v>0</v>
      </c>
      <c r="J85" s="306">
        <v>515323489</v>
      </c>
      <c r="K85" s="306">
        <v>154597047</v>
      </c>
      <c r="L85" s="306">
        <v>154597047</v>
      </c>
      <c r="M85" s="306">
        <v>154597047</v>
      </c>
      <c r="N85" s="97">
        <v>1</v>
      </c>
      <c r="O85" s="96">
        <v>0.30000000058215859</v>
      </c>
    </row>
    <row r="86" spans="1:15" ht="56.25" x14ac:dyDescent="0.2">
      <c r="A86" s="292" t="s">
        <v>131</v>
      </c>
      <c r="B86" s="273" t="s">
        <v>132</v>
      </c>
      <c r="C86" s="306">
        <v>2401001710</v>
      </c>
      <c r="D86" s="306">
        <v>0</v>
      </c>
      <c r="E86" s="306">
        <v>0</v>
      </c>
      <c r="F86" s="306">
        <v>2401001710</v>
      </c>
      <c r="G86" s="306">
        <v>0</v>
      </c>
      <c r="H86" s="313">
        <v>2399495465.1199999</v>
      </c>
      <c r="I86" s="306">
        <v>1506244.88</v>
      </c>
      <c r="J86" s="306">
        <v>1831622033.1199999</v>
      </c>
      <c r="K86" s="306">
        <v>1113707972.6300001</v>
      </c>
      <c r="L86" s="306">
        <v>1113707972.6300001</v>
      </c>
      <c r="M86" s="306">
        <v>1113707972.6300001</v>
      </c>
      <c r="N86" s="97">
        <v>0.76285744632809938</v>
      </c>
      <c r="O86" s="96">
        <v>0.46385138669059928</v>
      </c>
    </row>
    <row r="87" spans="1:15" ht="56.25" x14ac:dyDescent="0.2">
      <c r="A87" s="292" t="s">
        <v>133</v>
      </c>
      <c r="B87" s="273" t="s">
        <v>134</v>
      </c>
      <c r="C87" s="306">
        <v>1358500000</v>
      </c>
      <c r="D87" s="306">
        <v>0</v>
      </c>
      <c r="E87" s="306">
        <v>0</v>
      </c>
      <c r="F87" s="306">
        <v>1358500000</v>
      </c>
      <c r="G87" s="306">
        <v>0</v>
      </c>
      <c r="H87" s="313">
        <v>1227751782</v>
      </c>
      <c r="I87" s="306">
        <v>130748218</v>
      </c>
      <c r="J87" s="306">
        <v>1226906782</v>
      </c>
      <c r="K87" s="306">
        <v>656235517</v>
      </c>
      <c r="L87" s="306">
        <v>656235517</v>
      </c>
      <c r="M87" s="306">
        <v>656235517</v>
      </c>
      <c r="N87" s="97">
        <v>0.90313344276775853</v>
      </c>
      <c r="O87" s="96">
        <v>0.4830589009937431</v>
      </c>
    </row>
    <row r="88" spans="1:15" ht="56.25" x14ac:dyDescent="0.2">
      <c r="A88" s="292" t="s">
        <v>135</v>
      </c>
      <c r="B88" s="273" t="s">
        <v>136</v>
      </c>
      <c r="C88" s="306">
        <v>1276000000</v>
      </c>
      <c r="D88" s="306">
        <v>0</v>
      </c>
      <c r="E88" s="306">
        <v>0</v>
      </c>
      <c r="F88" s="306">
        <v>1276000000</v>
      </c>
      <c r="G88" s="306">
        <v>0</v>
      </c>
      <c r="H88" s="313">
        <v>1087500000</v>
      </c>
      <c r="I88" s="306">
        <v>188500000</v>
      </c>
      <c r="J88" s="306">
        <v>1050840000</v>
      </c>
      <c r="K88" s="306">
        <v>260006667</v>
      </c>
      <c r="L88" s="306">
        <v>260006667</v>
      </c>
      <c r="M88" s="306">
        <v>260006667</v>
      </c>
      <c r="N88" s="97">
        <v>0.82354231974921632</v>
      </c>
      <c r="O88" s="96">
        <v>0.2037669804075235</v>
      </c>
    </row>
    <row r="89" spans="1:15" ht="68.25" thickBot="1" x14ac:dyDescent="0.25">
      <c r="A89" s="293" t="s">
        <v>137</v>
      </c>
      <c r="B89" s="274" t="s">
        <v>138</v>
      </c>
      <c r="C89" s="306">
        <v>1694176003</v>
      </c>
      <c r="D89" s="306">
        <v>0</v>
      </c>
      <c r="E89" s="306">
        <v>0</v>
      </c>
      <c r="F89" s="306">
        <v>1694176003</v>
      </c>
      <c r="G89" s="306">
        <v>0</v>
      </c>
      <c r="H89" s="313">
        <v>1523412639</v>
      </c>
      <c r="I89" s="306">
        <v>170763364</v>
      </c>
      <c r="J89" s="306">
        <v>1417464610</v>
      </c>
      <c r="K89" s="306">
        <v>819583630</v>
      </c>
      <c r="L89" s="306">
        <v>819583630</v>
      </c>
      <c r="M89" s="306">
        <v>819583630</v>
      </c>
      <c r="N89" s="93">
        <v>0.8366690399875768</v>
      </c>
      <c r="O89" s="92">
        <v>0.48376533993440113</v>
      </c>
    </row>
    <row r="90" spans="1:15" s="88" customFormat="1" ht="14.25" thickTop="1" thickBot="1" x14ac:dyDescent="0.3">
      <c r="A90" s="321" t="s">
        <v>174</v>
      </c>
      <c r="B90" s="322" t="s">
        <v>0</v>
      </c>
      <c r="C90" s="91">
        <v>63480363515</v>
      </c>
      <c r="D90" s="91">
        <v>6422928185.9799995</v>
      </c>
      <c r="E90" s="91">
        <v>8159802700.9799995</v>
      </c>
      <c r="F90" s="91">
        <v>63743489000</v>
      </c>
      <c r="G90" s="91">
        <v>5370384416</v>
      </c>
      <c r="H90" s="91">
        <v>54487377569.559998</v>
      </c>
      <c r="I90" s="91">
        <v>3885727014.4400001</v>
      </c>
      <c r="J90" s="91">
        <v>43394225546.089996</v>
      </c>
      <c r="K90" s="91">
        <v>31525381372.389996</v>
      </c>
      <c r="L90" s="91">
        <v>31525381372.389996</v>
      </c>
      <c r="M90" s="91">
        <v>31510082877.089996</v>
      </c>
      <c r="N90" s="90">
        <v>0.68076326267754184</v>
      </c>
      <c r="O90" s="89">
        <v>0.49456629793813128</v>
      </c>
    </row>
    <row r="91" spans="1:15" ht="12" thickTop="1" x14ac:dyDescent="0.2">
      <c r="A91" s="16" t="s">
        <v>175</v>
      </c>
    </row>
    <row r="94" spans="1:15" x14ac:dyDescent="0.2">
      <c r="D94" s="86"/>
      <c r="E94" s="86"/>
    </row>
  </sheetData>
  <mergeCells count="10">
    <mergeCell ref="A90:B90"/>
    <mergeCell ref="A69:B69"/>
    <mergeCell ref="A74:B74"/>
    <mergeCell ref="A78:B78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9B550-E4AA-4AF5-B355-1F1DBDAA6C7E}">
  <dimension ref="A1:AA73"/>
  <sheetViews>
    <sheetView showGridLines="0" topLeftCell="L20" workbookViewId="0">
      <selection activeCell="R27" sqref="R27:R54"/>
    </sheetView>
  </sheetViews>
  <sheetFormatPr baseColWidth="10" defaultRowHeight="15" x14ac:dyDescent="0.25"/>
  <cols>
    <col min="1" max="1" width="13.42578125" style="298" customWidth="1"/>
    <col min="2" max="2" width="27" style="298" customWidth="1"/>
    <col min="3" max="3" width="21.5703125" style="298" customWidth="1"/>
    <col min="4" max="11" width="5.42578125" style="298" customWidth="1"/>
    <col min="12" max="12" width="7" style="298" customWidth="1"/>
    <col min="13" max="13" width="9.5703125" style="298" customWidth="1"/>
    <col min="14" max="14" width="8" style="298" customWidth="1"/>
    <col min="15" max="15" width="9.5703125" style="298" customWidth="1"/>
    <col min="16" max="16" width="27.5703125" style="298" customWidth="1"/>
    <col min="17" max="27" width="18.85546875" style="298" customWidth="1"/>
    <col min="28" max="28" width="0" style="298" hidden="1" customWidth="1"/>
    <col min="29" max="29" width="6.42578125" style="298" customWidth="1"/>
    <col min="30" max="16384" width="11.42578125" style="298"/>
  </cols>
  <sheetData>
    <row r="1" spans="1:27" x14ac:dyDescent="0.25">
      <c r="A1" s="296" t="s">
        <v>187</v>
      </c>
      <c r="B1" s="296">
        <v>2023</v>
      </c>
      <c r="C1" s="297" t="s">
        <v>0</v>
      </c>
      <c r="D1" s="297" t="s">
        <v>0</v>
      </c>
      <c r="E1" s="297" t="s">
        <v>0</v>
      </c>
      <c r="F1" s="297" t="s">
        <v>0</v>
      </c>
      <c r="G1" s="297" t="s">
        <v>0</v>
      </c>
      <c r="H1" s="297" t="s">
        <v>0</v>
      </c>
      <c r="I1" s="297" t="s">
        <v>0</v>
      </c>
      <c r="J1" s="297" t="s">
        <v>0</v>
      </c>
      <c r="K1" s="297" t="s">
        <v>0</v>
      </c>
      <c r="L1" s="297" t="s">
        <v>0</v>
      </c>
      <c r="M1" s="297" t="s">
        <v>0</v>
      </c>
      <c r="N1" s="297" t="s">
        <v>0</v>
      </c>
      <c r="O1" s="297" t="s">
        <v>0</v>
      </c>
      <c r="P1" s="297" t="s">
        <v>0</v>
      </c>
      <c r="Q1" s="297" t="s">
        <v>0</v>
      </c>
      <c r="R1" s="297" t="s">
        <v>0</v>
      </c>
      <c r="S1" s="297" t="s">
        <v>0</v>
      </c>
      <c r="T1" s="297" t="s">
        <v>0</v>
      </c>
      <c r="U1" s="297" t="s">
        <v>0</v>
      </c>
      <c r="V1" s="297" t="s">
        <v>0</v>
      </c>
      <c r="W1" s="297" t="s">
        <v>0</v>
      </c>
      <c r="X1" s="297" t="s">
        <v>0</v>
      </c>
      <c r="Y1" s="297" t="s">
        <v>0</v>
      </c>
      <c r="Z1" s="297" t="s">
        <v>0</v>
      </c>
      <c r="AA1" s="297" t="s">
        <v>0</v>
      </c>
    </row>
    <row r="2" spans="1:27" x14ac:dyDescent="0.25">
      <c r="A2" s="296" t="s">
        <v>188</v>
      </c>
      <c r="B2" s="296" t="s">
        <v>189</v>
      </c>
      <c r="C2" s="297" t="s">
        <v>0</v>
      </c>
      <c r="D2" s="297" t="s">
        <v>0</v>
      </c>
      <c r="E2" s="297" t="s">
        <v>0</v>
      </c>
      <c r="F2" s="297" t="s">
        <v>0</v>
      </c>
      <c r="G2" s="297" t="s">
        <v>0</v>
      </c>
      <c r="H2" s="297" t="s">
        <v>0</v>
      </c>
      <c r="I2" s="297" t="s">
        <v>0</v>
      </c>
      <c r="J2" s="297" t="s">
        <v>0</v>
      </c>
      <c r="K2" s="297" t="s">
        <v>0</v>
      </c>
      <c r="L2" s="297" t="s">
        <v>0</v>
      </c>
      <c r="M2" s="297" t="s">
        <v>0</v>
      </c>
      <c r="N2" s="297" t="s">
        <v>0</v>
      </c>
      <c r="O2" s="297" t="s">
        <v>0</v>
      </c>
      <c r="P2" s="297" t="s">
        <v>0</v>
      </c>
      <c r="Q2" s="297" t="s">
        <v>0</v>
      </c>
      <c r="R2" s="297" t="s">
        <v>0</v>
      </c>
      <c r="S2" s="297" t="s">
        <v>0</v>
      </c>
      <c r="T2" s="297" t="s">
        <v>0</v>
      </c>
      <c r="U2" s="297" t="s">
        <v>0</v>
      </c>
      <c r="V2" s="297" t="s">
        <v>0</v>
      </c>
      <c r="W2" s="297" t="s">
        <v>0</v>
      </c>
      <c r="X2" s="297" t="s">
        <v>0</v>
      </c>
      <c r="Y2" s="297" t="s">
        <v>0</v>
      </c>
      <c r="Z2" s="297" t="s">
        <v>0</v>
      </c>
      <c r="AA2" s="297" t="s">
        <v>0</v>
      </c>
    </row>
    <row r="3" spans="1:27" x14ac:dyDescent="0.25">
      <c r="A3" s="296" t="s">
        <v>1</v>
      </c>
      <c r="B3" s="296" t="s">
        <v>256</v>
      </c>
      <c r="C3" s="297" t="s">
        <v>0</v>
      </c>
      <c r="D3" s="297" t="s">
        <v>0</v>
      </c>
      <c r="E3" s="297" t="s">
        <v>0</v>
      </c>
      <c r="F3" s="297" t="s">
        <v>0</v>
      </c>
      <c r="G3" s="297" t="s">
        <v>0</v>
      </c>
      <c r="H3" s="297" t="s">
        <v>0</v>
      </c>
      <c r="I3" s="297" t="s">
        <v>0</v>
      </c>
      <c r="J3" s="297" t="s">
        <v>0</v>
      </c>
      <c r="K3" s="297" t="s">
        <v>0</v>
      </c>
      <c r="L3" s="297" t="s">
        <v>0</v>
      </c>
      <c r="M3" s="297" t="s">
        <v>0</v>
      </c>
      <c r="N3" s="297" t="s">
        <v>0</v>
      </c>
      <c r="O3" s="297" t="s">
        <v>0</v>
      </c>
      <c r="P3" s="297" t="s">
        <v>0</v>
      </c>
      <c r="Q3" s="297" t="s">
        <v>0</v>
      </c>
      <c r="R3" s="297" t="s">
        <v>0</v>
      </c>
      <c r="S3" s="297" t="s">
        <v>0</v>
      </c>
      <c r="T3" s="297" t="s">
        <v>0</v>
      </c>
      <c r="U3" s="297" t="s">
        <v>0</v>
      </c>
      <c r="V3" s="297" t="s">
        <v>0</v>
      </c>
      <c r="W3" s="297" t="s">
        <v>0</v>
      </c>
      <c r="X3" s="297" t="s">
        <v>0</v>
      </c>
      <c r="Y3" s="297" t="s">
        <v>0</v>
      </c>
      <c r="Z3" s="297" t="s">
        <v>0</v>
      </c>
      <c r="AA3" s="297" t="s">
        <v>0</v>
      </c>
    </row>
    <row r="4" spans="1:27" ht="24" x14ac:dyDescent="0.25">
      <c r="A4" s="296" t="s">
        <v>196</v>
      </c>
      <c r="B4" s="296" t="s">
        <v>197</v>
      </c>
      <c r="C4" s="296" t="s">
        <v>198</v>
      </c>
      <c r="D4" s="296" t="s">
        <v>199</v>
      </c>
      <c r="E4" s="296" t="s">
        <v>200</v>
      </c>
      <c r="F4" s="296" t="s">
        <v>201</v>
      </c>
      <c r="G4" s="296" t="s">
        <v>202</v>
      </c>
      <c r="H4" s="296" t="s">
        <v>203</v>
      </c>
      <c r="I4" s="296" t="s">
        <v>204</v>
      </c>
      <c r="J4" s="296" t="s">
        <v>205</v>
      </c>
      <c r="K4" s="296" t="s">
        <v>206</v>
      </c>
      <c r="L4" s="296" t="s">
        <v>207</v>
      </c>
      <c r="M4" s="296" t="s">
        <v>208</v>
      </c>
      <c r="N4" s="296" t="s">
        <v>209</v>
      </c>
      <c r="O4" s="296" t="s">
        <v>210</v>
      </c>
      <c r="P4" s="296" t="s">
        <v>3</v>
      </c>
      <c r="Q4" s="296" t="s">
        <v>4</v>
      </c>
      <c r="R4" s="296" t="s">
        <v>5</v>
      </c>
      <c r="S4" s="296" t="s">
        <v>6</v>
      </c>
      <c r="T4" s="296" t="s">
        <v>7</v>
      </c>
      <c r="U4" s="296" t="s">
        <v>8</v>
      </c>
      <c r="V4" s="296" t="s">
        <v>9</v>
      </c>
      <c r="W4" s="296" t="s">
        <v>10</v>
      </c>
      <c r="X4" s="296" t="s">
        <v>11</v>
      </c>
      <c r="Y4" s="296" t="s">
        <v>12</v>
      </c>
      <c r="Z4" s="296" t="s">
        <v>13</v>
      </c>
      <c r="AA4" s="296" t="s">
        <v>14</v>
      </c>
    </row>
    <row r="5" spans="1:27" ht="33.75" x14ac:dyDescent="0.25">
      <c r="A5" s="299" t="s">
        <v>211</v>
      </c>
      <c r="B5" s="300" t="s">
        <v>212</v>
      </c>
      <c r="C5" s="301" t="s">
        <v>15</v>
      </c>
      <c r="D5" s="299" t="s">
        <v>213</v>
      </c>
      <c r="E5" s="299" t="s">
        <v>214</v>
      </c>
      <c r="F5" s="299" t="s">
        <v>214</v>
      </c>
      <c r="G5" s="299" t="s">
        <v>214</v>
      </c>
      <c r="H5" s="299" t="s">
        <v>215</v>
      </c>
      <c r="I5" s="299" t="s">
        <v>215</v>
      </c>
      <c r="J5" s="299"/>
      <c r="K5" s="299"/>
      <c r="L5" s="299"/>
      <c r="M5" s="299" t="s">
        <v>216</v>
      </c>
      <c r="N5" s="299" t="s">
        <v>217</v>
      </c>
      <c r="O5" s="299" t="s">
        <v>218</v>
      </c>
      <c r="P5" s="300" t="s">
        <v>16</v>
      </c>
      <c r="Q5" s="302">
        <v>9307850000</v>
      </c>
      <c r="R5" s="302">
        <v>427269592</v>
      </c>
      <c r="S5" s="302">
        <v>0</v>
      </c>
      <c r="T5" s="302">
        <v>9735119592</v>
      </c>
      <c r="U5" s="302">
        <v>0</v>
      </c>
      <c r="V5" s="302">
        <v>9735119592</v>
      </c>
      <c r="W5" s="302">
        <v>0</v>
      </c>
      <c r="X5" s="302">
        <v>7626010389</v>
      </c>
      <c r="Y5" s="302">
        <v>7625259141</v>
      </c>
      <c r="Z5" s="302">
        <v>7625259141</v>
      </c>
      <c r="AA5" s="302">
        <v>7625259141</v>
      </c>
    </row>
    <row r="6" spans="1:27" ht="33.75" x14ac:dyDescent="0.25">
      <c r="A6" s="299" t="s">
        <v>211</v>
      </c>
      <c r="B6" s="300" t="s">
        <v>212</v>
      </c>
      <c r="C6" s="301" t="s">
        <v>17</v>
      </c>
      <c r="D6" s="299" t="s">
        <v>213</v>
      </c>
      <c r="E6" s="299" t="s">
        <v>214</v>
      </c>
      <c r="F6" s="299" t="s">
        <v>214</v>
      </c>
      <c r="G6" s="299" t="s">
        <v>214</v>
      </c>
      <c r="H6" s="299" t="s">
        <v>215</v>
      </c>
      <c r="I6" s="299" t="s">
        <v>219</v>
      </c>
      <c r="J6" s="299"/>
      <c r="K6" s="299"/>
      <c r="L6" s="299"/>
      <c r="M6" s="299" t="s">
        <v>216</v>
      </c>
      <c r="N6" s="299" t="s">
        <v>217</v>
      </c>
      <c r="O6" s="299" t="s">
        <v>218</v>
      </c>
      <c r="P6" s="300" t="s">
        <v>18</v>
      </c>
      <c r="Q6" s="302">
        <v>550000000</v>
      </c>
      <c r="R6" s="302">
        <v>106728388</v>
      </c>
      <c r="S6" s="302">
        <v>0</v>
      </c>
      <c r="T6" s="302">
        <v>656728388</v>
      </c>
      <c r="U6" s="302">
        <v>0</v>
      </c>
      <c r="V6" s="302">
        <v>656728388</v>
      </c>
      <c r="W6" s="302">
        <v>0</v>
      </c>
      <c r="X6" s="302">
        <v>640494086</v>
      </c>
      <c r="Y6" s="302">
        <v>640494086</v>
      </c>
      <c r="Z6" s="302">
        <v>640494086</v>
      </c>
      <c r="AA6" s="302">
        <v>640494086</v>
      </c>
    </row>
    <row r="7" spans="1:27" ht="33.75" x14ac:dyDescent="0.25">
      <c r="A7" s="299" t="s">
        <v>211</v>
      </c>
      <c r="B7" s="300" t="s">
        <v>212</v>
      </c>
      <c r="C7" s="301" t="s">
        <v>19</v>
      </c>
      <c r="D7" s="299" t="s">
        <v>213</v>
      </c>
      <c r="E7" s="299" t="s">
        <v>214</v>
      </c>
      <c r="F7" s="299" t="s">
        <v>214</v>
      </c>
      <c r="G7" s="299" t="s">
        <v>214</v>
      </c>
      <c r="H7" s="299" t="s">
        <v>215</v>
      </c>
      <c r="I7" s="299" t="s">
        <v>220</v>
      </c>
      <c r="J7" s="299"/>
      <c r="K7" s="299"/>
      <c r="L7" s="299"/>
      <c r="M7" s="299" t="s">
        <v>216</v>
      </c>
      <c r="N7" s="299" t="s">
        <v>217</v>
      </c>
      <c r="O7" s="299" t="s">
        <v>218</v>
      </c>
      <c r="P7" s="300" t="s">
        <v>20</v>
      </c>
      <c r="Q7" s="302">
        <v>16500000</v>
      </c>
      <c r="R7" s="302">
        <v>0</v>
      </c>
      <c r="S7" s="302">
        <v>0</v>
      </c>
      <c r="T7" s="302">
        <v>16500000</v>
      </c>
      <c r="U7" s="302">
        <v>0</v>
      </c>
      <c r="V7" s="302">
        <v>16500000</v>
      </c>
      <c r="W7" s="302">
        <v>0</v>
      </c>
      <c r="X7" s="302">
        <v>13207808</v>
      </c>
      <c r="Y7" s="302">
        <v>13207808</v>
      </c>
      <c r="Z7" s="302">
        <v>13207808</v>
      </c>
      <c r="AA7" s="302">
        <v>13207808</v>
      </c>
    </row>
    <row r="8" spans="1:27" ht="33.75" x14ac:dyDescent="0.25">
      <c r="A8" s="299" t="s">
        <v>211</v>
      </c>
      <c r="B8" s="300" t="s">
        <v>212</v>
      </c>
      <c r="C8" s="301" t="s">
        <v>21</v>
      </c>
      <c r="D8" s="299" t="s">
        <v>213</v>
      </c>
      <c r="E8" s="299" t="s">
        <v>214</v>
      </c>
      <c r="F8" s="299" t="s">
        <v>214</v>
      </c>
      <c r="G8" s="299" t="s">
        <v>214</v>
      </c>
      <c r="H8" s="299" t="s">
        <v>215</v>
      </c>
      <c r="I8" s="299" t="s">
        <v>221</v>
      </c>
      <c r="J8" s="299"/>
      <c r="K8" s="299"/>
      <c r="L8" s="299"/>
      <c r="M8" s="299" t="s">
        <v>216</v>
      </c>
      <c r="N8" s="299" t="s">
        <v>217</v>
      </c>
      <c r="O8" s="299" t="s">
        <v>218</v>
      </c>
      <c r="P8" s="300" t="s">
        <v>22</v>
      </c>
      <c r="Q8" s="302">
        <v>900000000</v>
      </c>
      <c r="R8" s="302">
        <v>0</v>
      </c>
      <c r="S8" s="302">
        <v>394847252</v>
      </c>
      <c r="T8" s="302">
        <v>505152748</v>
      </c>
      <c r="U8" s="302">
        <v>0</v>
      </c>
      <c r="V8" s="302">
        <v>505152748</v>
      </c>
      <c r="W8" s="302">
        <v>0</v>
      </c>
      <c r="X8" s="302">
        <v>493595434</v>
      </c>
      <c r="Y8" s="302">
        <v>493595434</v>
      </c>
      <c r="Z8" s="302">
        <v>493595434</v>
      </c>
      <c r="AA8" s="302">
        <v>493595434</v>
      </c>
    </row>
    <row r="9" spans="1:27" ht="33.75" x14ac:dyDescent="0.25">
      <c r="A9" s="299" t="s">
        <v>211</v>
      </c>
      <c r="B9" s="300" t="s">
        <v>212</v>
      </c>
      <c r="C9" s="301" t="s">
        <v>23</v>
      </c>
      <c r="D9" s="299" t="s">
        <v>213</v>
      </c>
      <c r="E9" s="299" t="s">
        <v>214</v>
      </c>
      <c r="F9" s="299" t="s">
        <v>214</v>
      </c>
      <c r="G9" s="299" t="s">
        <v>214</v>
      </c>
      <c r="H9" s="299" t="s">
        <v>215</v>
      </c>
      <c r="I9" s="299" t="s">
        <v>222</v>
      </c>
      <c r="J9" s="299"/>
      <c r="K9" s="299"/>
      <c r="L9" s="299"/>
      <c r="M9" s="299" t="s">
        <v>216</v>
      </c>
      <c r="N9" s="299" t="s">
        <v>217</v>
      </c>
      <c r="O9" s="299" t="s">
        <v>218</v>
      </c>
      <c r="P9" s="300" t="s">
        <v>24</v>
      </c>
      <c r="Q9" s="302">
        <v>450000000</v>
      </c>
      <c r="R9" s="302">
        <v>0</v>
      </c>
      <c r="S9" s="302">
        <v>100609689</v>
      </c>
      <c r="T9" s="302">
        <v>349390311</v>
      </c>
      <c r="U9" s="302">
        <v>0</v>
      </c>
      <c r="V9" s="302">
        <v>349390311</v>
      </c>
      <c r="W9" s="302">
        <v>0</v>
      </c>
      <c r="X9" s="302">
        <v>267954485</v>
      </c>
      <c r="Y9" s="302">
        <v>267954485</v>
      </c>
      <c r="Z9" s="302">
        <v>267954485</v>
      </c>
      <c r="AA9" s="302">
        <v>267954485</v>
      </c>
    </row>
    <row r="10" spans="1:27" ht="33.75" x14ac:dyDescent="0.25">
      <c r="A10" s="299" t="s">
        <v>211</v>
      </c>
      <c r="B10" s="300" t="s">
        <v>212</v>
      </c>
      <c r="C10" s="301" t="s">
        <v>25</v>
      </c>
      <c r="D10" s="299" t="s">
        <v>213</v>
      </c>
      <c r="E10" s="299" t="s">
        <v>214</v>
      </c>
      <c r="F10" s="299" t="s">
        <v>214</v>
      </c>
      <c r="G10" s="299" t="s">
        <v>214</v>
      </c>
      <c r="H10" s="299" t="s">
        <v>215</v>
      </c>
      <c r="I10" s="299" t="s">
        <v>223</v>
      </c>
      <c r="J10" s="299"/>
      <c r="K10" s="299"/>
      <c r="L10" s="299"/>
      <c r="M10" s="299" t="s">
        <v>216</v>
      </c>
      <c r="N10" s="299" t="s">
        <v>217</v>
      </c>
      <c r="O10" s="299" t="s">
        <v>218</v>
      </c>
      <c r="P10" s="300" t="s">
        <v>26</v>
      </c>
      <c r="Q10" s="302">
        <v>90000000</v>
      </c>
      <c r="R10" s="302">
        <v>0</v>
      </c>
      <c r="S10" s="302">
        <v>6118699</v>
      </c>
      <c r="T10" s="302">
        <v>83881301</v>
      </c>
      <c r="U10" s="302">
        <v>0</v>
      </c>
      <c r="V10" s="302">
        <v>83881301</v>
      </c>
      <c r="W10" s="302">
        <v>0</v>
      </c>
      <c r="X10" s="302">
        <v>45872327</v>
      </c>
      <c r="Y10" s="302">
        <v>45872327</v>
      </c>
      <c r="Z10" s="302">
        <v>45872327</v>
      </c>
      <c r="AA10" s="302">
        <v>45872327</v>
      </c>
    </row>
    <row r="11" spans="1:27" ht="33.75" x14ac:dyDescent="0.25">
      <c r="A11" s="299" t="s">
        <v>211</v>
      </c>
      <c r="B11" s="300" t="s">
        <v>212</v>
      </c>
      <c r="C11" s="301" t="s">
        <v>27</v>
      </c>
      <c r="D11" s="299" t="s">
        <v>213</v>
      </c>
      <c r="E11" s="299" t="s">
        <v>214</v>
      </c>
      <c r="F11" s="299" t="s">
        <v>214</v>
      </c>
      <c r="G11" s="299" t="s">
        <v>214</v>
      </c>
      <c r="H11" s="299" t="s">
        <v>215</v>
      </c>
      <c r="I11" s="299" t="s">
        <v>224</v>
      </c>
      <c r="J11" s="299"/>
      <c r="K11" s="299"/>
      <c r="L11" s="299"/>
      <c r="M11" s="299" t="s">
        <v>216</v>
      </c>
      <c r="N11" s="299" t="s">
        <v>217</v>
      </c>
      <c r="O11" s="299" t="s">
        <v>218</v>
      </c>
      <c r="P11" s="300" t="s">
        <v>28</v>
      </c>
      <c r="Q11" s="302">
        <v>1250000000</v>
      </c>
      <c r="R11" s="302">
        <v>0</v>
      </c>
      <c r="S11" s="302">
        <v>1000000000</v>
      </c>
      <c r="T11" s="302">
        <v>250000000</v>
      </c>
      <c r="U11" s="302">
        <v>0</v>
      </c>
      <c r="V11" s="302">
        <v>250000000</v>
      </c>
      <c r="W11" s="302">
        <v>0</v>
      </c>
      <c r="X11" s="302">
        <v>33843477</v>
      </c>
      <c r="Y11" s="302">
        <v>33843477</v>
      </c>
      <c r="Z11" s="302">
        <v>33843477</v>
      </c>
      <c r="AA11" s="302">
        <v>33843477</v>
      </c>
    </row>
    <row r="12" spans="1:27" ht="33.75" x14ac:dyDescent="0.25">
      <c r="A12" s="299" t="s">
        <v>211</v>
      </c>
      <c r="B12" s="300" t="s">
        <v>212</v>
      </c>
      <c r="C12" s="301" t="s">
        <v>29</v>
      </c>
      <c r="D12" s="299" t="s">
        <v>213</v>
      </c>
      <c r="E12" s="299" t="s">
        <v>214</v>
      </c>
      <c r="F12" s="299" t="s">
        <v>214</v>
      </c>
      <c r="G12" s="299" t="s">
        <v>214</v>
      </c>
      <c r="H12" s="299" t="s">
        <v>215</v>
      </c>
      <c r="I12" s="299" t="s">
        <v>225</v>
      </c>
      <c r="J12" s="299"/>
      <c r="K12" s="299"/>
      <c r="L12" s="299"/>
      <c r="M12" s="299" t="s">
        <v>216</v>
      </c>
      <c r="N12" s="299" t="s">
        <v>217</v>
      </c>
      <c r="O12" s="299" t="s">
        <v>218</v>
      </c>
      <c r="P12" s="300" t="s">
        <v>30</v>
      </c>
      <c r="Q12" s="302">
        <v>600000000</v>
      </c>
      <c r="R12" s="302">
        <v>0</v>
      </c>
      <c r="S12" s="302">
        <v>32422340</v>
      </c>
      <c r="T12" s="302">
        <v>567577660</v>
      </c>
      <c r="U12" s="302">
        <v>0</v>
      </c>
      <c r="V12" s="302">
        <v>567577660</v>
      </c>
      <c r="W12" s="302">
        <v>0</v>
      </c>
      <c r="X12" s="302">
        <v>346003019</v>
      </c>
      <c r="Y12" s="302">
        <v>346003019</v>
      </c>
      <c r="Z12" s="302">
        <v>346003019</v>
      </c>
      <c r="AA12" s="302">
        <v>346003019</v>
      </c>
    </row>
    <row r="13" spans="1:27" ht="33.75" x14ac:dyDescent="0.25">
      <c r="A13" s="299" t="s">
        <v>211</v>
      </c>
      <c r="B13" s="300" t="s">
        <v>212</v>
      </c>
      <c r="C13" s="301" t="s">
        <v>31</v>
      </c>
      <c r="D13" s="299" t="s">
        <v>213</v>
      </c>
      <c r="E13" s="299" t="s">
        <v>214</v>
      </c>
      <c r="F13" s="299" t="s">
        <v>214</v>
      </c>
      <c r="G13" s="299" t="s">
        <v>226</v>
      </c>
      <c r="H13" s="299" t="s">
        <v>215</v>
      </c>
      <c r="I13" s="299"/>
      <c r="J13" s="299"/>
      <c r="K13" s="299"/>
      <c r="L13" s="299"/>
      <c r="M13" s="299" t="s">
        <v>216</v>
      </c>
      <c r="N13" s="299" t="s">
        <v>217</v>
      </c>
      <c r="O13" s="299" t="s">
        <v>218</v>
      </c>
      <c r="P13" s="300" t="s">
        <v>32</v>
      </c>
      <c r="Q13" s="302">
        <v>1520000000</v>
      </c>
      <c r="R13" s="302">
        <v>0</v>
      </c>
      <c r="S13" s="302">
        <v>121258617</v>
      </c>
      <c r="T13" s="302">
        <v>1398741383</v>
      </c>
      <c r="U13" s="302">
        <v>0</v>
      </c>
      <c r="V13" s="302">
        <v>1398741383</v>
      </c>
      <c r="W13" s="302">
        <v>0</v>
      </c>
      <c r="X13" s="302">
        <v>1107664124</v>
      </c>
      <c r="Y13" s="302">
        <v>1107664124</v>
      </c>
      <c r="Z13" s="302">
        <v>1107664124</v>
      </c>
      <c r="AA13" s="302">
        <v>1107664124</v>
      </c>
    </row>
    <row r="14" spans="1:27" ht="33.75" x14ac:dyDescent="0.25">
      <c r="A14" s="299" t="s">
        <v>211</v>
      </c>
      <c r="B14" s="300" t="s">
        <v>212</v>
      </c>
      <c r="C14" s="301" t="s">
        <v>33</v>
      </c>
      <c r="D14" s="299" t="s">
        <v>213</v>
      </c>
      <c r="E14" s="299" t="s">
        <v>214</v>
      </c>
      <c r="F14" s="299" t="s">
        <v>214</v>
      </c>
      <c r="G14" s="299" t="s">
        <v>226</v>
      </c>
      <c r="H14" s="299" t="s">
        <v>227</v>
      </c>
      <c r="I14" s="299"/>
      <c r="J14" s="299"/>
      <c r="K14" s="299"/>
      <c r="L14" s="299"/>
      <c r="M14" s="299" t="s">
        <v>216</v>
      </c>
      <c r="N14" s="299" t="s">
        <v>217</v>
      </c>
      <c r="O14" s="299" t="s">
        <v>218</v>
      </c>
      <c r="P14" s="300" t="s">
        <v>34</v>
      </c>
      <c r="Q14" s="302">
        <v>997924000</v>
      </c>
      <c r="R14" s="302">
        <v>0</v>
      </c>
      <c r="S14" s="302">
        <v>3463374</v>
      </c>
      <c r="T14" s="302">
        <v>994460626</v>
      </c>
      <c r="U14" s="302">
        <v>0</v>
      </c>
      <c r="V14" s="302">
        <v>994460626</v>
      </c>
      <c r="W14" s="302">
        <v>0</v>
      </c>
      <c r="X14" s="302">
        <v>789996280</v>
      </c>
      <c r="Y14" s="302">
        <v>789898045</v>
      </c>
      <c r="Z14" s="302">
        <v>789898045</v>
      </c>
      <c r="AA14" s="302">
        <v>789898045</v>
      </c>
    </row>
    <row r="15" spans="1:27" ht="33.75" x14ac:dyDescent="0.25">
      <c r="A15" s="299" t="s">
        <v>211</v>
      </c>
      <c r="B15" s="300" t="s">
        <v>212</v>
      </c>
      <c r="C15" s="301" t="s">
        <v>35</v>
      </c>
      <c r="D15" s="299" t="s">
        <v>213</v>
      </c>
      <c r="E15" s="299" t="s">
        <v>214</v>
      </c>
      <c r="F15" s="299" t="s">
        <v>214</v>
      </c>
      <c r="G15" s="299" t="s">
        <v>226</v>
      </c>
      <c r="H15" s="299" t="s">
        <v>219</v>
      </c>
      <c r="I15" s="299"/>
      <c r="J15" s="299"/>
      <c r="K15" s="299"/>
      <c r="L15" s="299"/>
      <c r="M15" s="299" t="s">
        <v>216</v>
      </c>
      <c r="N15" s="299" t="s">
        <v>217</v>
      </c>
      <c r="O15" s="299" t="s">
        <v>218</v>
      </c>
      <c r="P15" s="300" t="s">
        <v>36</v>
      </c>
      <c r="Q15" s="302">
        <v>1000000000</v>
      </c>
      <c r="R15" s="302">
        <v>121258617</v>
      </c>
      <c r="S15" s="302">
        <v>0</v>
      </c>
      <c r="T15" s="302">
        <v>1121258617</v>
      </c>
      <c r="U15" s="302">
        <v>0</v>
      </c>
      <c r="V15" s="302">
        <v>1121258617</v>
      </c>
      <c r="W15" s="302">
        <v>0</v>
      </c>
      <c r="X15" s="302">
        <v>840669681</v>
      </c>
      <c r="Y15" s="302">
        <v>840669681</v>
      </c>
      <c r="Z15" s="302">
        <v>840669681</v>
      </c>
      <c r="AA15" s="302">
        <v>840669681</v>
      </c>
    </row>
    <row r="16" spans="1:27" ht="33.75" x14ac:dyDescent="0.25">
      <c r="A16" s="299" t="s">
        <v>211</v>
      </c>
      <c r="B16" s="300" t="s">
        <v>212</v>
      </c>
      <c r="C16" s="301" t="s">
        <v>37</v>
      </c>
      <c r="D16" s="299" t="s">
        <v>213</v>
      </c>
      <c r="E16" s="299" t="s">
        <v>214</v>
      </c>
      <c r="F16" s="299" t="s">
        <v>214</v>
      </c>
      <c r="G16" s="299" t="s">
        <v>226</v>
      </c>
      <c r="H16" s="299" t="s">
        <v>220</v>
      </c>
      <c r="I16" s="299"/>
      <c r="J16" s="299"/>
      <c r="K16" s="299"/>
      <c r="L16" s="299"/>
      <c r="M16" s="299" t="s">
        <v>216</v>
      </c>
      <c r="N16" s="299" t="s">
        <v>217</v>
      </c>
      <c r="O16" s="299" t="s">
        <v>218</v>
      </c>
      <c r="P16" s="300" t="s">
        <v>38</v>
      </c>
      <c r="Q16" s="302">
        <v>450000000</v>
      </c>
      <c r="R16" s="302">
        <v>8690942</v>
      </c>
      <c r="S16" s="302">
        <v>0</v>
      </c>
      <c r="T16" s="302">
        <v>458690942</v>
      </c>
      <c r="U16" s="302">
        <v>0</v>
      </c>
      <c r="V16" s="302">
        <v>458690942</v>
      </c>
      <c r="W16" s="302">
        <v>0</v>
      </c>
      <c r="X16" s="302">
        <v>375735300</v>
      </c>
      <c r="Y16" s="302">
        <v>375735300</v>
      </c>
      <c r="Z16" s="302">
        <v>375735300</v>
      </c>
      <c r="AA16" s="302">
        <v>375735300</v>
      </c>
    </row>
    <row r="17" spans="1:27" ht="33.75" x14ac:dyDescent="0.25">
      <c r="A17" s="299" t="s">
        <v>211</v>
      </c>
      <c r="B17" s="300" t="s">
        <v>212</v>
      </c>
      <c r="C17" s="301" t="s">
        <v>39</v>
      </c>
      <c r="D17" s="299" t="s">
        <v>213</v>
      </c>
      <c r="E17" s="299" t="s">
        <v>214</v>
      </c>
      <c r="F17" s="299" t="s">
        <v>214</v>
      </c>
      <c r="G17" s="299" t="s">
        <v>226</v>
      </c>
      <c r="H17" s="299" t="s">
        <v>228</v>
      </c>
      <c r="I17" s="299"/>
      <c r="J17" s="299"/>
      <c r="K17" s="299"/>
      <c r="L17" s="299"/>
      <c r="M17" s="299" t="s">
        <v>216</v>
      </c>
      <c r="N17" s="299" t="s">
        <v>217</v>
      </c>
      <c r="O17" s="299" t="s">
        <v>218</v>
      </c>
      <c r="P17" s="300" t="s">
        <v>40</v>
      </c>
      <c r="Q17" s="302">
        <v>70000000</v>
      </c>
      <c r="R17" s="302">
        <v>0</v>
      </c>
      <c r="S17" s="302">
        <v>5227568</v>
      </c>
      <c r="T17" s="302">
        <v>64772432</v>
      </c>
      <c r="U17" s="302">
        <v>0</v>
      </c>
      <c r="V17" s="302">
        <v>64772432</v>
      </c>
      <c r="W17" s="302">
        <v>0</v>
      </c>
      <c r="X17" s="302">
        <v>55448900</v>
      </c>
      <c r="Y17" s="302">
        <v>55448900</v>
      </c>
      <c r="Z17" s="302">
        <v>55448900</v>
      </c>
      <c r="AA17" s="302">
        <v>55448900</v>
      </c>
    </row>
    <row r="18" spans="1:27" ht="33.75" x14ac:dyDescent="0.25">
      <c r="A18" s="299" t="s">
        <v>211</v>
      </c>
      <c r="B18" s="300" t="s">
        <v>212</v>
      </c>
      <c r="C18" s="301" t="s">
        <v>41</v>
      </c>
      <c r="D18" s="299" t="s">
        <v>213</v>
      </c>
      <c r="E18" s="299" t="s">
        <v>214</v>
      </c>
      <c r="F18" s="299" t="s">
        <v>214</v>
      </c>
      <c r="G18" s="299" t="s">
        <v>226</v>
      </c>
      <c r="H18" s="299" t="s">
        <v>221</v>
      </c>
      <c r="I18" s="299"/>
      <c r="J18" s="299"/>
      <c r="K18" s="299"/>
      <c r="L18" s="299"/>
      <c r="M18" s="299" t="s">
        <v>216</v>
      </c>
      <c r="N18" s="299" t="s">
        <v>217</v>
      </c>
      <c r="O18" s="299" t="s">
        <v>218</v>
      </c>
      <c r="P18" s="300" t="s">
        <v>42</v>
      </c>
      <c r="Q18" s="302">
        <v>350000000</v>
      </c>
      <c r="R18" s="302">
        <v>16857502</v>
      </c>
      <c r="S18" s="302">
        <v>0</v>
      </c>
      <c r="T18" s="302">
        <v>366857502</v>
      </c>
      <c r="U18" s="302">
        <v>0</v>
      </c>
      <c r="V18" s="302">
        <v>366857502</v>
      </c>
      <c r="W18" s="302">
        <v>0</v>
      </c>
      <c r="X18" s="302">
        <v>281965200</v>
      </c>
      <c r="Y18" s="302">
        <v>281965200</v>
      </c>
      <c r="Z18" s="302">
        <v>281965200</v>
      </c>
      <c r="AA18" s="302">
        <v>281965200</v>
      </c>
    </row>
    <row r="19" spans="1:27" ht="33.75" x14ac:dyDescent="0.25">
      <c r="A19" s="299" t="s">
        <v>211</v>
      </c>
      <c r="B19" s="300" t="s">
        <v>212</v>
      </c>
      <c r="C19" s="301" t="s">
        <v>43</v>
      </c>
      <c r="D19" s="299" t="s">
        <v>213</v>
      </c>
      <c r="E19" s="299" t="s">
        <v>214</v>
      </c>
      <c r="F19" s="299" t="s">
        <v>214</v>
      </c>
      <c r="G19" s="299" t="s">
        <v>226</v>
      </c>
      <c r="H19" s="299" t="s">
        <v>222</v>
      </c>
      <c r="I19" s="299"/>
      <c r="J19" s="299"/>
      <c r="K19" s="299"/>
      <c r="L19" s="299"/>
      <c r="M19" s="299" t="s">
        <v>216</v>
      </c>
      <c r="N19" s="299" t="s">
        <v>217</v>
      </c>
      <c r="O19" s="299" t="s">
        <v>218</v>
      </c>
      <c r="P19" s="300" t="s">
        <v>44</v>
      </c>
      <c r="Q19" s="302">
        <v>70000000</v>
      </c>
      <c r="R19" s="302">
        <v>0</v>
      </c>
      <c r="S19" s="302">
        <v>8428751</v>
      </c>
      <c r="T19" s="302">
        <v>61571249</v>
      </c>
      <c r="U19" s="302">
        <v>0</v>
      </c>
      <c r="V19" s="302">
        <v>61571249</v>
      </c>
      <c r="W19" s="302">
        <v>0</v>
      </c>
      <c r="X19" s="302">
        <v>50666600</v>
      </c>
      <c r="Y19" s="302">
        <v>50666600</v>
      </c>
      <c r="Z19" s="302">
        <v>50666600</v>
      </c>
      <c r="AA19" s="302">
        <v>50666600</v>
      </c>
    </row>
    <row r="20" spans="1:27" ht="33.75" x14ac:dyDescent="0.25">
      <c r="A20" s="299" t="s">
        <v>211</v>
      </c>
      <c r="B20" s="300" t="s">
        <v>212</v>
      </c>
      <c r="C20" s="301" t="s">
        <v>45</v>
      </c>
      <c r="D20" s="299" t="s">
        <v>213</v>
      </c>
      <c r="E20" s="299" t="s">
        <v>214</v>
      </c>
      <c r="F20" s="299" t="s">
        <v>214</v>
      </c>
      <c r="G20" s="299" t="s">
        <v>226</v>
      </c>
      <c r="H20" s="299" t="s">
        <v>223</v>
      </c>
      <c r="I20" s="299"/>
      <c r="J20" s="299"/>
      <c r="K20" s="299"/>
      <c r="L20" s="299"/>
      <c r="M20" s="299" t="s">
        <v>216</v>
      </c>
      <c r="N20" s="299" t="s">
        <v>217</v>
      </c>
      <c r="O20" s="299" t="s">
        <v>218</v>
      </c>
      <c r="P20" s="300" t="s">
        <v>46</v>
      </c>
      <c r="Q20" s="302">
        <v>70000000</v>
      </c>
      <c r="R20" s="302">
        <v>0</v>
      </c>
      <c r="S20" s="302">
        <v>8428751</v>
      </c>
      <c r="T20" s="302">
        <v>61571249</v>
      </c>
      <c r="U20" s="302">
        <v>0</v>
      </c>
      <c r="V20" s="302">
        <v>61571249</v>
      </c>
      <c r="W20" s="302">
        <v>0</v>
      </c>
      <c r="X20" s="302">
        <v>48183100</v>
      </c>
      <c r="Y20" s="302">
        <v>48183100</v>
      </c>
      <c r="Z20" s="302">
        <v>48183100</v>
      </c>
      <c r="AA20" s="302">
        <v>48183100</v>
      </c>
    </row>
    <row r="21" spans="1:27" ht="33.75" x14ac:dyDescent="0.25">
      <c r="A21" s="299" t="s">
        <v>211</v>
      </c>
      <c r="B21" s="300" t="s">
        <v>212</v>
      </c>
      <c r="C21" s="301" t="s">
        <v>47</v>
      </c>
      <c r="D21" s="299" t="s">
        <v>213</v>
      </c>
      <c r="E21" s="299" t="s">
        <v>214</v>
      </c>
      <c r="F21" s="299" t="s">
        <v>214</v>
      </c>
      <c r="G21" s="299" t="s">
        <v>226</v>
      </c>
      <c r="H21" s="299" t="s">
        <v>224</v>
      </c>
      <c r="I21" s="299"/>
      <c r="J21" s="299"/>
      <c r="K21" s="299"/>
      <c r="L21" s="299"/>
      <c r="M21" s="299" t="s">
        <v>216</v>
      </c>
      <c r="N21" s="299" t="s">
        <v>217</v>
      </c>
      <c r="O21" s="299" t="s">
        <v>218</v>
      </c>
      <c r="P21" s="300" t="s">
        <v>48</v>
      </c>
      <c r="Q21" s="302">
        <v>120000000</v>
      </c>
      <c r="R21" s="302">
        <v>0</v>
      </c>
      <c r="S21" s="302">
        <v>0</v>
      </c>
      <c r="T21" s="302">
        <v>120000000</v>
      </c>
      <c r="U21" s="302">
        <v>0</v>
      </c>
      <c r="V21" s="302">
        <v>120000000</v>
      </c>
      <c r="W21" s="302">
        <v>0</v>
      </c>
      <c r="X21" s="302">
        <v>93820500</v>
      </c>
      <c r="Y21" s="302">
        <v>93820500</v>
      </c>
      <c r="Z21" s="302">
        <v>93820500</v>
      </c>
      <c r="AA21" s="302">
        <v>93820500</v>
      </c>
    </row>
    <row r="22" spans="1:27" ht="33.75" x14ac:dyDescent="0.25">
      <c r="A22" s="299" t="s">
        <v>211</v>
      </c>
      <c r="B22" s="300" t="s">
        <v>212</v>
      </c>
      <c r="C22" s="301" t="s">
        <v>49</v>
      </c>
      <c r="D22" s="299" t="s">
        <v>213</v>
      </c>
      <c r="E22" s="299" t="s">
        <v>214</v>
      </c>
      <c r="F22" s="299" t="s">
        <v>214</v>
      </c>
      <c r="G22" s="299" t="s">
        <v>229</v>
      </c>
      <c r="H22" s="299" t="s">
        <v>215</v>
      </c>
      <c r="I22" s="299" t="s">
        <v>215</v>
      </c>
      <c r="J22" s="299"/>
      <c r="K22" s="299"/>
      <c r="L22" s="299"/>
      <c r="M22" s="299" t="s">
        <v>216</v>
      </c>
      <c r="N22" s="299" t="s">
        <v>217</v>
      </c>
      <c r="O22" s="299" t="s">
        <v>218</v>
      </c>
      <c r="P22" s="300" t="s">
        <v>50</v>
      </c>
      <c r="Q22" s="302">
        <v>142368000</v>
      </c>
      <c r="R22" s="302">
        <v>554041680</v>
      </c>
      <c r="S22" s="302">
        <v>3100000</v>
      </c>
      <c r="T22" s="302">
        <v>693309680</v>
      </c>
      <c r="U22" s="302">
        <v>0</v>
      </c>
      <c r="V22" s="302">
        <v>693309680</v>
      </c>
      <c r="W22" s="302">
        <v>0</v>
      </c>
      <c r="X22" s="302">
        <v>441218344</v>
      </c>
      <c r="Y22" s="302">
        <v>441218344</v>
      </c>
      <c r="Z22" s="302">
        <v>441218344</v>
      </c>
      <c r="AA22" s="302">
        <v>441218344</v>
      </c>
    </row>
    <row r="23" spans="1:27" ht="33.75" x14ac:dyDescent="0.25">
      <c r="A23" s="299" t="s">
        <v>211</v>
      </c>
      <c r="B23" s="300" t="s">
        <v>212</v>
      </c>
      <c r="C23" s="301" t="s">
        <v>51</v>
      </c>
      <c r="D23" s="299" t="s">
        <v>213</v>
      </c>
      <c r="E23" s="299" t="s">
        <v>214</v>
      </c>
      <c r="F23" s="299" t="s">
        <v>214</v>
      </c>
      <c r="G23" s="299" t="s">
        <v>229</v>
      </c>
      <c r="H23" s="299" t="s">
        <v>215</v>
      </c>
      <c r="I23" s="299" t="s">
        <v>227</v>
      </c>
      <c r="J23" s="299"/>
      <c r="K23" s="299"/>
      <c r="L23" s="299"/>
      <c r="M23" s="299" t="s">
        <v>216</v>
      </c>
      <c r="N23" s="299" t="s">
        <v>217</v>
      </c>
      <c r="O23" s="299" t="s">
        <v>218</v>
      </c>
      <c r="P23" s="300" t="s">
        <v>52</v>
      </c>
      <c r="Q23" s="302">
        <v>50000000</v>
      </c>
      <c r="R23" s="302">
        <v>108224983</v>
      </c>
      <c r="S23" s="302">
        <v>10410893</v>
      </c>
      <c r="T23" s="302">
        <v>147814090</v>
      </c>
      <c r="U23" s="302">
        <v>0</v>
      </c>
      <c r="V23" s="302">
        <v>147814090</v>
      </c>
      <c r="W23" s="302">
        <v>0</v>
      </c>
      <c r="X23" s="302">
        <v>104928569</v>
      </c>
      <c r="Y23" s="302">
        <v>104928569</v>
      </c>
      <c r="Z23" s="302">
        <v>104928569</v>
      </c>
      <c r="AA23" s="302">
        <v>104928569</v>
      </c>
    </row>
    <row r="24" spans="1:27" ht="33.75" x14ac:dyDescent="0.25">
      <c r="A24" s="299" t="s">
        <v>211</v>
      </c>
      <c r="B24" s="300" t="s">
        <v>212</v>
      </c>
      <c r="C24" s="301" t="s">
        <v>53</v>
      </c>
      <c r="D24" s="299" t="s">
        <v>213</v>
      </c>
      <c r="E24" s="299" t="s">
        <v>214</v>
      </c>
      <c r="F24" s="299" t="s">
        <v>214</v>
      </c>
      <c r="G24" s="299" t="s">
        <v>229</v>
      </c>
      <c r="H24" s="299" t="s">
        <v>215</v>
      </c>
      <c r="I24" s="299" t="s">
        <v>219</v>
      </c>
      <c r="J24" s="299"/>
      <c r="K24" s="299"/>
      <c r="L24" s="299"/>
      <c r="M24" s="299" t="s">
        <v>216</v>
      </c>
      <c r="N24" s="299" t="s">
        <v>217</v>
      </c>
      <c r="O24" s="299" t="s">
        <v>218</v>
      </c>
      <c r="P24" s="300" t="s">
        <v>54</v>
      </c>
      <c r="Q24" s="302">
        <v>40000000</v>
      </c>
      <c r="R24" s="302">
        <v>60000000</v>
      </c>
      <c r="S24" s="302">
        <v>34861033</v>
      </c>
      <c r="T24" s="302">
        <v>65138967</v>
      </c>
      <c r="U24" s="302">
        <v>0</v>
      </c>
      <c r="V24" s="302">
        <v>65138967</v>
      </c>
      <c r="W24" s="302">
        <v>0</v>
      </c>
      <c r="X24" s="302">
        <v>40010745</v>
      </c>
      <c r="Y24" s="302">
        <v>40010745</v>
      </c>
      <c r="Z24" s="302">
        <v>40010745</v>
      </c>
      <c r="AA24" s="302">
        <v>40010745</v>
      </c>
    </row>
    <row r="25" spans="1:27" ht="33.75" x14ac:dyDescent="0.25">
      <c r="A25" s="299" t="s">
        <v>211</v>
      </c>
      <c r="B25" s="300" t="s">
        <v>212</v>
      </c>
      <c r="C25" s="301" t="s">
        <v>55</v>
      </c>
      <c r="D25" s="299" t="s">
        <v>213</v>
      </c>
      <c r="E25" s="299" t="s">
        <v>214</v>
      </c>
      <c r="F25" s="299" t="s">
        <v>214</v>
      </c>
      <c r="G25" s="299" t="s">
        <v>229</v>
      </c>
      <c r="H25" s="299" t="s">
        <v>227</v>
      </c>
      <c r="I25" s="299"/>
      <c r="J25" s="299"/>
      <c r="K25" s="299"/>
      <c r="L25" s="299"/>
      <c r="M25" s="299" t="s">
        <v>216</v>
      </c>
      <c r="N25" s="299" t="s">
        <v>217</v>
      </c>
      <c r="O25" s="299" t="s">
        <v>218</v>
      </c>
      <c r="P25" s="300" t="s">
        <v>56</v>
      </c>
      <c r="Q25" s="302">
        <v>150000000</v>
      </c>
      <c r="R25" s="302">
        <v>200000000</v>
      </c>
      <c r="S25" s="302">
        <v>30453671</v>
      </c>
      <c r="T25" s="302">
        <v>319546329</v>
      </c>
      <c r="U25" s="302">
        <v>0</v>
      </c>
      <c r="V25" s="302">
        <v>319546329</v>
      </c>
      <c r="W25" s="302">
        <v>0</v>
      </c>
      <c r="X25" s="302">
        <v>238727754</v>
      </c>
      <c r="Y25" s="302">
        <v>238727754</v>
      </c>
      <c r="Z25" s="302">
        <v>238727754</v>
      </c>
      <c r="AA25" s="302">
        <v>238727754</v>
      </c>
    </row>
    <row r="26" spans="1:27" ht="33.75" x14ac:dyDescent="0.25">
      <c r="A26" s="299" t="s">
        <v>211</v>
      </c>
      <c r="B26" s="300" t="s">
        <v>212</v>
      </c>
      <c r="C26" s="301" t="s">
        <v>57</v>
      </c>
      <c r="D26" s="299" t="s">
        <v>213</v>
      </c>
      <c r="E26" s="299" t="s">
        <v>214</v>
      </c>
      <c r="F26" s="299" t="s">
        <v>214</v>
      </c>
      <c r="G26" s="299" t="s">
        <v>229</v>
      </c>
      <c r="H26" s="299" t="s">
        <v>230</v>
      </c>
      <c r="I26" s="299"/>
      <c r="J26" s="299"/>
      <c r="K26" s="299"/>
      <c r="L26" s="299"/>
      <c r="M26" s="299" t="s">
        <v>216</v>
      </c>
      <c r="N26" s="299" t="s">
        <v>217</v>
      </c>
      <c r="O26" s="299" t="s">
        <v>218</v>
      </c>
      <c r="P26" s="300" t="s">
        <v>58</v>
      </c>
      <c r="Q26" s="302">
        <v>60000000</v>
      </c>
      <c r="R26" s="302">
        <v>69558934</v>
      </c>
      <c r="S26" s="302">
        <v>13000000</v>
      </c>
      <c r="T26" s="302">
        <v>116558934</v>
      </c>
      <c r="U26" s="302">
        <v>0</v>
      </c>
      <c r="V26" s="302">
        <v>116558934</v>
      </c>
      <c r="W26" s="302">
        <v>0</v>
      </c>
      <c r="X26" s="302">
        <v>90941573</v>
      </c>
      <c r="Y26" s="302">
        <v>90941573</v>
      </c>
      <c r="Z26" s="302">
        <v>90941573</v>
      </c>
      <c r="AA26" s="302">
        <v>90941573</v>
      </c>
    </row>
    <row r="27" spans="1:27" ht="33.75" x14ac:dyDescent="0.25">
      <c r="A27" s="299" t="s">
        <v>211</v>
      </c>
      <c r="B27" s="300" t="s">
        <v>212</v>
      </c>
      <c r="C27" s="301" t="s">
        <v>191</v>
      </c>
      <c r="D27" s="299" t="s">
        <v>213</v>
      </c>
      <c r="E27" s="299" t="s">
        <v>226</v>
      </c>
      <c r="F27" s="299" t="s">
        <v>214</v>
      </c>
      <c r="G27" s="299" t="s">
        <v>214</v>
      </c>
      <c r="H27" s="299" t="s">
        <v>219</v>
      </c>
      <c r="I27" s="299" t="s">
        <v>223</v>
      </c>
      <c r="J27" s="299"/>
      <c r="K27" s="299"/>
      <c r="L27" s="299"/>
      <c r="M27" s="299" t="s">
        <v>216</v>
      </c>
      <c r="N27" s="299" t="s">
        <v>217</v>
      </c>
      <c r="O27" s="299" t="s">
        <v>218</v>
      </c>
      <c r="P27" s="300" t="s">
        <v>192</v>
      </c>
      <c r="Q27" s="309">
        <v>0</v>
      </c>
      <c r="R27" s="309">
        <v>10014394</v>
      </c>
      <c r="S27" s="302">
        <v>0</v>
      </c>
      <c r="T27" s="302">
        <v>10014394</v>
      </c>
      <c r="U27" s="302">
        <v>0</v>
      </c>
      <c r="V27" s="302">
        <v>10014394</v>
      </c>
      <c r="W27" s="302">
        <v>0</v>
      </c>
      <c r="X27" s="302">
        <v>10014394</v>
      </c>
      <c r="Y27" s="302">
        <v>0</v>
      </c>
      <c r="Z27" s="302">
        <v>0</v>
      </c>
      <c r="AA27" s="302">
        <v>0</v>
      </c>
    </row>
    <row r="28" spans="1:27" ht="33.75" x14ac:dyDescent="0.25">
      <c r="A28" s="299" t="s">
        <v>211</v>
      </c>
      <c r="B28" s="300" t="s">
        <v>212</v>
      </c>
      <c r="C28" s="301" t="s">
        <v>255</v>
      </c>
      <c r="D28" s="299" t="s">
        <v>213</v>
      </c>
      <c r="E28" s="299" t="s">
        <v>226</v>
      </c>
      <c r="F28" s="299" t="s">
        <v>214</v>
      </c>
      <c r="G28" s="299" t="s">
        <v>214</v>
      </c>
      <c r="H28" s="299" t="s">
        <v>220</v>
      </c>
      <c r="I28" s="299" t="s">
        <v>228</v>
      </c>
      <c r="J28" s="299"/>
      <c r="K28" s="299"/>
      <c r="L28" s="299"/>
      <c r="M28" s="299" t="s">
        <v>216</v>
      </c>
      <c r="N28" s="299" t="s">
        <v>217</v>
      </c>
      <c r="O28" s="299" t="s">
        <v>218</v>
      </c>
      <c r="P28" s="300" t="s">
        <v>70</v>
      </c>
      <c r="Q28" s="309">
        <v>0</v>
      </c>
      <c r="R28" s="309">
        <v>456874515</v>
      </c>
      <c r="S28" s="302">
        <v>0</v>
      </c>
      <c r="T28" s="302">
        <v>456874515</v>
      </c>
      <c r="U28" s="302">
        <v>0</v>
      </c>
      <c r="V28" s="302">
        <v>456874515</v>
      </c>
      <c r="W28" s="302">
        <v>0</v>
      </c>
      <c r="X28" s="302">
        <v>0</v>
      </c>
      <c r="Y28" s="302">
        <v>0</v>
      </c>
      <c r="Z28" s="302">
        <v>0</v>
      </c>
      <c r="AA28" s="302">
        <v>0</v>
      </c>
    </row>
    <row r="29" spans="1:27" ht="33.75" x14ac:dyDescent="0.25">
      <c r="A29" s="299" t="s">
        <v>211</v>
      </c>
      <c r="B29" s="300" t="s">
        <v>212</v>
      </c>
      <c r="C29" s="301" t="s">
        <v>141</v>
      </c>
      <c r="D29" s="299" t="s">
        <v>213</v>
      </c>
      <c r="E29" s="299" t="s">
        <v>226</v>
      </c>
      <c r="F29" s="299" t="s">
        <v>214</v>
      </c>
      <c r="G29" s="299" t="s">
        <v>214</v>
      </c>
      <c r="H29" s="299" t="s">
        <v>221</v>
      </c>
      <c r="I29" s="299" t="s">
        <v>227</v>
      </c>
      <c r="J29" s="299"/>
      <c r="K29" s="299"/>
      <c r="L29" s="299"/>
      <c r="M29" s="299" t="s">
        <v>216</v>
      </c>
      <c r="N29" s="299" t="s">
        <v>217</v>
      </c>
      <c r="O29" s="299" t="s">
        <v>218</v>
      </c>
      <c r="P29" s="300" t="s">
        <v>142</v>
      </c>
      <c r="Q29" s="309">
        <v>0</v>
      </c>
      <c r="R29" s="309">
        <v>87991203</v>
      </c>
      <c r="S29" s="302">
        <v>0</v>
      </c>
      <c r="T29" s="302">
        <v>87991203</v>
      </c>
      <c r="U29" s="302">
        <v>0</v>
      </c>
      <c r="V29" s="302">
        <v>52961499.5</v>
      </c>
      <c r="W29" s="302">
        <v>35029703.5</v>
      </c>
      <c r="X29" s="302">
        <v>52961499.5</v>
      </c>
      <c r="Y29" s="302">
        <v>0</v>
      </c>
      <c r="Z29" s="302">
        <v>0</v>
      </c>
      <c r="AA29" s="302">
        <v>0</v>
      </c>
    </row>
    <row r="30" spans="1:27" ht="56.25" x14ac:dyDescent="0.25">
      <c r="A30" s="299" t="s">
        <v>211</v>
      </c>
      <c r="B30" s="300" t="s">
        <v>212</v>
      </c>
      <c r="C30" s="301" t="s">
        <v>59</v>
      </c>
      <c r="D30" s="299" t="s">
        <v>213</v>
      </c>
      <c r="E30" s="299" t="s">
        <v>226</v>
      </c>
      <c r="F30" s="299" t="s">
        <v>226</v>
      </c>
      <c r="G30" s="299" t="s">
        <v>214</v>
      </c>
      <c r="H30" s="299" t="s">
        <v>227</v>
      </c>
      <c r="I30" s="299" t="s">
        <v>219</v>
      </c>
      <c r="J30" s="299"/>
      <c r="K30" s="299"/>
      <c r="L30" s="299"/>
      <c r="M30" s="299" t="s">
        <v>216</v>
      </c>
      <c r="N30" s="299" t="s">
        <v>217</v>
      </c>
      <c r="O30" s="299" t="s">
        <v>218</v>
      </c>
      <c r="P30" s="300" t="s">
        <v>60</v>
      </c>
      <c r="Q30" s="309">
        <v>0</v>
      </c>
      <c r="R30" s="309">
        <v>12000000</v>
      </c>
      <c r="S30" s="302">
        <v>2000000</v>
      </c>
      <c r="T30" s="302">
        <v>10000000</v>
      </c>
      <c r="U30" s="302">
        <v>0</v>
      </c>
      <c r="V30" s="302">
        <v>5100988</v>
      </c>
      <c r="W30" s="302">
        <v>4899012</v>
      </c>
      <c r="X30" s="302">
        <v>5100988</v>
      </c>
      <c r="Y30" s="302">
        <v>5100988</v>
      </c>
      <c r="Z30" s="302">
        <v>5100988</v>
      </c>
      <c r="AA30" s="302">
        <v>5100988</v>
      </c>
    </row>
    <row r="31" spans="1:27" ht="33.75" x14ac:dyDescent="0.25">
      <c r="A31" s="299" t="s">
        <v>211</v>
      </c>
      <c r="B31" s="300" t="s">
        <v>212</v>
      </c>
      <c r="C31" s="301" t="s">
        <v>61</v>
      </c>
      <c r="D31" s="299" t="s">
        <v>213</v>
      </c>
      <c r="E31" s="299" t="s">
        <v>226</v>
      </c>
      <c r="F31" s="299" t="s">
        <v>226</v>
      </c>
      <c r="G31" s="299" t="s">
        <v>214</v>
      </c>
      <c r="H31" s="299" t="s">
        <v>227</v>
      </c>
      <c r="I31" s="299" t="s">
        <v>223</v>
      </c>
      <c r="J31" s="299"/>
      <c r="K31" s="299"/>
      <c r="L31" s="299"/>
      <c r="M31" s="299" t="s">
        <v>216</v>
      </c>
      <c r="N31" s="299" t="s">
        <v>217</v>
      </c>
      <c r="O31" s="299" t="s">
        <v>218</v>
      </c>
      <c r="P31" s="300" t="s">
        <v>62</v>
      </c>
      <c r="Q31" s="309">
        <v>26000000</v>
      </c>
      <c r="R31" s="309">
        <v>10416800</v>
      </c>
      <c r="S31" s="302">
        <v>400000</v>
      </c>
      <c r="T31" s="302">
        <v>36016800</v>
      </c>
      <c r="U31" s="302">
        <v>0</v>
      </c>
      <c r="V31" s="302">
        <v>31651841.09</v>
      </c>
      <c r="W31" s="302">
        <v>4364958.91</v>
      </c>
      <c r="X31" s="302">
        <v>26651841.09</v>
      </c>
      <c r="Y31" s="302">
        <v>0</v>
      </c>
      <c r="Z31" s="302">
        <v>0</v>
      </c>
      <c r="AA31" s="302">
        <v>0</v>
      </c>
    </row>
    <row r="32" spans="1:27" ht="33.75" x14ac:dyDescent="0.25">
      <c r="A32" s="299" t="s">
        <v>211</v>
      </c>
      <c r="B32" s="300" t="s">
        <v>212</v>
      </c>
      <c r="C32" s="301" t="s">
        <v>63</v>
      </c>
      <c r="D32" s="299" t="s">
        <v>213</v>
      </c>
      <c r="E32" s="299" t="s">
        <v>226</v>
      </c>
      <c r="F32" s="299" t="s">
        <v>226</v>
      </c>
      <c r="G32" s="299" t="s">
        <v>214</v>
      </c>
      <c r="H32" s="299" t="s">
        <v>219</v>
      </c>
      <c r="I32" s="299" t="s">
        <v>227</v>
      </c>
      <c r="J32" s="299"/>
      <c r="K32" s="299"/>
      <c r="L32" s="299"/>
      <c r="M32" s="299" t="s">
        <v>216</v>
      </c>
      <c r="N32" s="299" t="s">
        <v>217</v>
      </c>
      <c r="O32" s="299" t="s">
        <v>218</v>
      </c>
      <c r="P32" s="300" t="s">
        <v>64</v>
      </c>
      <c r="Q32" s="309">
        <v>25146655</v>
      </c>
      <c r="R32" s="309">
        <v>227139508.97999999</v>
      </c>
      <c r="S32" s="302">
        <v>0</v>
      </c>
      <c r="T32" s="302">
        <v>252286163.97999999</v>
      </c>
      <c r="U32" s="302">
        <v>0</v>
      </c>
      <c r="V32" s="302">
        <v>25099562</v>
      </c>
      <c r="W32" s="302">
        <v>227186601.97999999</v>
      </c>
      <c r="X32" s="302">
        <v>25099562</v>
      </c>
      <c r="Y32" s="302">
        <v>25099562</v>
      </c>
      <c r="Z32" s="302">
        <v>25099562</v>
      </c>
      <c r="AA32" s="302">
        <v>25099562</v>
      </c>
    </row>
    <row r="33" spans="1:27" ht="45" x14ac:dyDescent="0.25">
      <c r="A33" s="299" t="s">
        <v>211</v>
      </c>
      <c r="B33" s="300" t="s">
        <v>212</v>
      </c>
      <c r="C33" s="301" t="s">
        <v>65</v>
      </c>
      <c r="D33" s="299" t="s">
        <v>213</v>
      </c>
      <c r="E33" s="299" t="s">
        <v>226</v>
      </c>
      <c r="F33" s="299" t="s">
        <v>226</v>
      </c>
      <c r="G33" s="299" t="s">
        <v>214</v>
      </c>
      <c r="H33" s="299" t="s">
        <v>219</v>
      </c>
      <c r="I33" s="299" t="s">
        <v>219</v>
      </c>
      <c r="J33" s="299"/>
      <c r="K33" s="299"/>
      <c r="L33" s="299"/>
      <c r="M33" s="299" t="s">
        <v>216</v>
      </c>
      <c r="N33" s="299" t="s">
        <v>217</v>
      </c>
      <c r="O33" s="299" t="s">
        <v>218</v>
      </c>
      <c r="P33" s="300" t="s">
        <v>66</v>
      </c>
      <c r="Q33" s="309">
        <v>24845217</v>
      </c>
      <c r="R33" s="309">
        <v>9200000</v>
      </c>
      <c r="S33" s="302">
        <v>0</v>
      </c>
      <c r="T33" s="302">
        <v>34045217</v>
      </c>
      <c r="U33" s="302">
        <v>0</v>
      </c>
      <c r="V33" s="302">
        <v>27112828.300000001</v>
      </c>
      <c r="W33" s="302">
        <v>6932388.7000000002</v>
      </c>
      <c r="X33" s="302">
        <v>20107438.300000001</v>
      </c>
      <c r="Y33" s="302">
        <v>16964816.649999999</v>
      </c>
      <c r="Z33" s="302">
        <v>16964816.649999999</v>
      </c>
      <c r="AA33" s="302">
        <v>16964816.649999999</v>
      </c>
    </row>
    <row r="34" spans="1:27" ht="45" x14ac:dyDescent="0.25">
      <c r="A34" s="299" t="s">
        <v>211</v>
      </c>
      <c r="B34" s="300" t="s">
        <v>212</v>
      </c>
      <c r="C34" s="301" t="s">
        <v>67</v>
      </c>
      <c r="D34" s="299" t="s">
        <v>213</v>
      </c>
      <c r="E34" s="299" t="s">
        <v>226</v>
      </c>
      <c r="F34" s="299" t="s">
        <v>226</v>
      </c>
      <c r="G34" s="299" t="s">
        <v>214</v>
      </c>
      <c r="H34" s="299" t="s">
        <v>219</v>
      </c>
      <c r="I34" s="299" t="s">
        <v>228</v>
      </c>
      <c r="J34" s="299"/>
      <c r="K34" s="299"/>
      <c r="L34" s="299"/>
      <c r="M34" s="299" t="s">
        <v>216</v>
      </c>
      <c r="N34" s="299" t="s">
        <v>217</v>
      </c>
      <c r="O34" s="299" t="s">
        <v>218</v>
      </c>
      <c r="P34" s="300" t="s">
        <v>68</v>
      </c>
      <c r="Q34" s="309">
        <v>50000000</v>
      </c>
      <c r="R34" s="309">
        <v>50000000</v>
      </c>
      <c r="S34" s="302">
        <v>60014394</v>
      </c>
      <c r="T34" s="302">
        <v>39985606</v>
      </c>
      <c r="U34" s="302">
        <v>0</v>
      </c>
      <c r="V34" s="302">
        <v>39263063</v>
      </c>
      <c r="W34" s="302">
        <v>722543</v>
      </c>
      <c r="X34" s="302">
        <v>32424133</v>
      </c>
      <c r="Y34" s="302">
        <v>0</v>
      </c>
      <c r="Z34" s="302">
        <v>0</v>
      </c>
      <c r="AA34" s="302">
        <v>0</v>
      </c>
    </row>
    <row r="35" spans="1:27" ht="33.75" x14ac:dyDescent="0.25">
      <c r="A35" s="299" t="s">
        <v>211</v>
      </c>
      <c r="B35" s="300" t="s">
        <v>212</v>
      </c>
      <c r="C35" s="301" t="s">
        <v>69</v>
      </c>
      <c r="D35" s="299" t="s">
        <v>213</v>
      </c>
      <c r="E35" s="299" t="s">
        <v>226</v>
      </c>
      <c r="F35" s="299" t="s">
        <v>226</v>
      </c>
      <c r="G35" s="299" t="s">
        <v>214</v>
      </c>
      <c r="H35" s="299" t="s">
        <v>220</v>
      </c>
      <c r="I35" s="299" t="s">
        <v>228</v>
      </c>
      <c r="J35" s="299"/>
      <c r="K35" s="299"/>
      <c r="L35" s="299"/>
      <c r="M35" s="299" t="s">
        <v>216</v>
      </c>
      <c r="N35" s="299" t="s">
        <v>217</v>
      </c>
      <c r="O35" s="299" t="s">
        <v>218</v>
      </c>
      <c r="P35" s="300" t="s">
        <v>70</v>
      </c>
      <c r="Q35" s="309">
        <v>57055874</v>
      </c>
      <c r="R35" s="309">
        <v>20000000</v>
      </c>
      <c r="S35" s="302">
        <v>51102727</v>
      </c>
      <c r="T35" s="302">
        <v>25953147</v>
      </c>
      <c r="U35" s="302">
        <v>0</v>
      </c>
      <c r="V35" s="302">
        <v>25953146.739999998</v>
      </c>
      <c r="W35" s="302">
        <v>0.26</v>
      </c>
      <c r="X35" s="302">
        <v>25953146.739999998</v>
      </c>
      <c r="Y35" s="302">
        <v>25953146.739999998</v>
      </c>
      <c r="Z35" s="302">
        <v>25953146.739999998</v>
      </c>
      <c r="AA35" s="302">
        <v>25953146.739999998</v>
      </c>
    </row>
    <row r="36" spans="1:27" ht="33.75" x14ac:dyDescent="0.25">
      <c r="A36" s="299" t="s">
        <v>211</v>
      </c>
      <c r="B36" s="300" t="s">
        <v>212</v>
      </c>
      <c r="C36" s="301" t="s">
        <v>71</v>
      </c>
      <c r="D36" s="299" t="s">
        <v>213</v>
      </c>
      <c r="E36" s="299" t="s">
        <v>226</v>
      </c>
      <c r="F36" s="299" t="s">
        <v>226</v>
      </c>
      <c r="G36" s="299" t="s">
        <v>214</v>
      </c>
      <c r="H36" s="299" t="s">
        <v>220</v>
      </c>
      <c r="I36" s="299" t="s">
        <v>222</v>
      </c>
      <c r="J36" s="299"/>
      <c r="K36" s="299"/>
      <c r="L36" s="299"/>
      <c r="M36" s="299" t="s">
        <v>216</v>
      </c>
      <c r="N36" s="299" t="s">
        <v>217</v>
      </c>
      <c r="O36" s="299" t="s">
        <v>218</v>
      </c>
      <c r="P36" s="300" t="s">
        <v>72</v>
      </c>
      <c r="Q36" s="309">
        <v>25000000</v>
      </c>
      <c r="R36" s="309">
        <v>0</v>
      </c>
      <c r="S36" s="302">
        <v>25000000</v>
      </c>
      <c r="T36" s="302">
        <v>0</v>
      </c>
      <c r="U36" s="302">
        <v>0</v>
      </c>
      <c r="V36" s="302">
        <v>0</v>
      </c>
      <c r="W36" s="302">
        <v>0</v>
      </c>
      <c r="X36" s="302">
        <v>0</v>
      </c>
      <c r="Y36" s="302">
        <v>0</v>
      </c>
      <c r="Z36" s="302">
        <v>0</v>
      </c>
      <c r="AA36" s="302">
        <v>0</v>
      </c>
    </row>
    <row r="37" spans="1:27" ht="33.75" x14ac:dyDescent="0.25">
      <c r="A37" s="299" t="s">
        <v>211</v>
      </c>
      <c r="B37" s="300" t="s">
        <v>212</v>
      </c>
      <c r="C37" s="301" t="s">
        <v>73</v>
      </c>
      <c r="D37" s="299" t="s">
        <v>213</v>
      </c>
      <c r="E37" s="299" t="s">
        <v>226</v>
      </c>
      <c r="F37" s="299" t="s">
        <v>226</v>
      </c>
      <c r="G37" s="299" t="s">
        <v>226</v>
      </c>
      <c r="H37" s="299" t="s">
        <v>221</v>
      </c>
      <c r="I37" s="299" t="s">
        <v>219</v>
      </c>
      <c r="J37" s="299"/>
      <c r="K37" s="299"/>
      <c r="L37" s="299"/>
      <c r="M37" s="299" t="s">
        <v>216</v>
      </c>
      <c r="N37" s="299" t="s">
        <v>217</v>
      </c>
      <c r="O37" s="299" t="s">
        <v>218</v>
      </c>
      <c r="P37" s="300" t="s">
        <v>74</v>
      </c>
      <c r="Q37" s="309">
        <v>5000000</v>
      </c>
      <c r="R37" s="309">
        <v>50000000</v>
      </c>
      <c r="S37" s="302">
        <v>0</v>
      </c>
      <c r="T37" s="302">
        <v>55000000</v>
      </c>
      <c r="U37" s="302">
        <v>0</v>
      </c>
      <c r="V37" s="302">
        <v>55000000</v>
      </c>
      <c r="W37" s="302">
        <v>0</v>
      </c>
      <c r="X37" s="302">
        <v>11784178</v>
      </c>
      <c r="Y37" s="302">
        <v>11738178</v>
      </c>
      <c r="Z37" s="302">
        <v>11738178</v>
      </c>
      <c r="AA37" s="302">
        <v>11738178</v>
      </c>
    </row>
    <row r="38" spans="1:27" ht="33.75" x14ac:dyDescent="0.25">
      <c r="A38" s="299" t="s">
        <v>211</v>
      </c>
      <c r="B38" s="300" t="s">
        <v>212</v>
      </c>
      <c r="C38" s="301" t="s">
        <v>75</v>
      </c>
      <c r="D38" s="299" t="s">
        <v>213</v>
      </c>
      <c r="E38" s="299" t="s">
        <v>226</v>
      </c>
      <c r="F38" s="299" t="s">
        <v>226</v>
      </c>
      <c r="G38" s="299" t="s">
        <v>226</v>
      </c>
      <c r="H38" s="299" t="s">
        <v>221</v>
      </c>
      <c r="I38" s="299" t="s">
        <v>220</v>
      </c>
      <c r="J38" s="299"/>
      <c r="K38" s="299"/>
      <c r="L38" s="299"/>
      <c r="M38" s="299" t="s">
        <v>216</v>
      </c>
      <c r="N38" s="299" t="s">
        <v>217</v>
      </c>
      <c r="O38" s="299" t="s">
        <v>218</v>
      </c>
      <c r="P38" s="300" t="s">
        <v>76</v>
      </c>
      <c r="Q38" s="309">
        <v>1634027480</v>
      </c>
      <c r="R38" s="309">
        <v>0</v>
      </c>
      <c r="S38" s="302">
        <v>977000</v>
      </c>
      <c r="T38" s="302">
        <v>1633050480</v>
      </c>
      <c r="U38" s="302">
        <v>0</v>
      </c>
      <c r="V38" s="302">
        <v>1633050480</v>
      </c>
      <c r="W38" s="302">
        <v>0</v>
      </c>
      <c r="X38" s="302">
        <v>1633050480</v>
      </c>
      <c r="Y38" s="302">
        <v>1091346206.4200001</v>
      </c>
      <c r="Z38" s="302">
        <v>1091346206.4200001</v>
      </c>
      <c r="AA38" s="302">
        <v>1091346206.4200001</v>
      </c>
    </row>
    <row r="39" spans="1:27" ht="33.75" x14ac:dyDescent="0.25">
      <c r="A39" s="299" t="s">
        <v>211</v>
      </c>
      <c r="B39" s="300" t="s">
        <v>212</v>
      </c>
      <c r="C39" s="301" t="s">
        <v>77</v>
      </c>
      <c r="D39" s="299" t="s">
        <v>213</v>
      </c>
      <c r="E39" s="299" t="s">
        <v>226</v>
      </c>
      <c r="F39" s="299" t="s">
        <v>226</v>
      </c>
      <c r="G39" s="299" t="s">
        <v>226</v>
      </c>
      <c r="H39" s="299" t="s">
        <v>221</v>
      </c>
      <c r="I39" s="299" t="s">
        <v>222</v>
      </c>
      <c r="J39" s="299"/>
      <c r="K39" s="299"/>
      <c r="L39" s="299"/>
      <c r="M39" s="299" t="s">
        <v>216</v>
      </c>
      <c r="N39" s="299" t="s">
        <v>217</v>
      </c>
      <c r="O39" s="299" t="s">
        <v>218</v>
      </c>
      <c r="P39" s="300" t="s">
        <v>78</v>
      </c>
      <c r="Q39" s="309">
        <v>2000000</v>
      </c>
      <c r="R39" s="309">
        <v>0</v>
      </c>
      <c r="S39" s="302">
        <v>1900000</v>
      </c>
      <c r="T39" s="302">
        <v>100000</v>
      </c>
      <c r="U39" s="302">
        <v>0</v>
      </c>
      <c r="V39" s="302">
        <v>100000</v>
      </c>
      <c r="W39" s="302">
        <v>0</v>
      </c>
      <c r="X39" s="302">
        <v>100000</v>
      </c>
      <c r="Y39" s="302">
        <v>100000</v>
      </c>
      <c r="Z39" s="302">
        <v>100000</v>
      </c>
      <c r="AA39" s="302">
        <v>100000</v>
      </c>
    </row>
    <row r="40" spans="1:27" ht="33.75" x14ac:dyDescent="0.25">
      <c r="A40" s="299" t="s">
        <v>211</v>
      </c>
      <c r="B40" s="300" t="s">
        <v>212</v>
      </c>
      <c r="C40" s="301" t="s">
        <v>79</v>
      </c>
      <c r="D40" s="299" t="s">
        <v>213</v>
      </c>
      <c r="E40" s="299" t="s">
        <v>226</v>
      </c>
      <c r="F40" s="299" t="s">
        <v>226</v>
      </c>
      <c r="G40" s="299" t="s">
        <v>226</v>
      </c>
      <c r="H40" s="299" t="s">
        <v>221</v>
      </c>
      <c r="I40" s="299" t="s">
        <v>223</v>
      </c>
      <c r="J40" s="299"/>
      <c r="K40" s="299"/>
      <c r="L40" s="299"/>
      <c r="M40" s="299" t="s">
        <v>216</v>
      </c>
      <c r="N40" s="299" t="s">
        <v>217</v>
      </c>
      <c r="O40" s="299" t="s">
        <v>218</v>
      </c>
      <c r="P40" s="300" t="s">
        <v>80</v>
      </c>
      <c r="Q40" s="309">
        <v>16068000</v>
      </c>
      <c r="R40" s="309">
        <v>0</v>
      </c>
      <c r="S40" s="302">
        <v>0</v>
      </c>
      <c r="T40" s="302">
        <v>16068000</v>
      </c>
      <c r="U40" s="302">
        <v>0</v>
      </c>
      <c r="V40" s="302">
        <v>16068000</v>
      </c>
      <c r="W40" s="302">
        <v>0</v>
      </c>
      <c r="X40" s="302">
        <v>16068000</v>
      </c>
      <c r="Y40" s="302">
        <v>4868210</v>
      </c>
      <c r="Z40" s="302">
        <v>4868210</v>
      </c>
      <c r="AA40" s="302">
        <v>4868210</v>
      </c>
    </row>
    <row r="41" spans="1:27" ht="33.75" x14ac:dyDescent="0.25">
      <c r="A41" s="299" t="s">
        <v>211</v>
      </c>
      <c r="B41" s="300" t="s">
        <v>212</v>
      </c>
      <c r="C41" s="301" t="s">
        <v>81</v>
      </c>
      <c r="D41" s="299" t="s">
        <v>213</v>
      </c>
      <c r="E41" s="299" t="s">
        <v>226</v>
      </c>
      <c r="F41" s="299" t="s">
        <v>226</v>
      </c>
      <c r="G41" s="299" t="s">
        <v>226</v>
      </c>
      <c r="H41" s="299" t="s">
        <v>221</v>
      </c>
      <c r="I41" s="299" t="s">
        <v>224</v>
      </c>
      <c r="J41" s="299"/>
      <c r="K41" s="299"/>
      <c r="L41" s="299"/>
      <c r="M41" s="299" t="s">
        <v>216</v>
      </c>
      <c r="N41" s="299" t="s">
        <v>217</v>
      </c>
      <c r="O41" s="299" t="s">
        <v>218</v>
      </c>
      <c r="P41" s="300" t="s">
        <v>82</v>
      </c>
      <c r="Q41" s="309">
        <v>96000000</v>
      </c>
      <c r="R41" s="309">
        <v>42299805</v>
      </c>
      <c r="S41" s="302">
        <v>26818260</v>
      </c>
      <c r="T41" s="302">
        <v>111481545</v>
      </c>
      <c r="U41" s="302">
        <v>0</v>
      </c>
      <c r="V41" s="302">
        <v>111481545</v>
      </c>
      <c r="W41" s="302">
        <v>0</v>
      </c>
      <c r="X41" s="302">
        <v>72049770</v>
      </c>
      <c r="Y41" s="302">
        <v>72049770</v>
      </c>
      <c r="Z41" s="302">
        <v>72049770</v>
      </c>
      <c r="AA41" s="302">
        <v>69181740</v>
      </c>
    </row>
    <row r="42" spans="1:27" ht="33.75" x14ac:dyDescent="0.25">
      <c r="A42" s="299" t="s">
        <v>211</v>
      </c>
      <c r="B42" s="300" t="s">
        <v>212</v>
      </c>
      <c r="C42" s="301" t="s">
        <v>83</v>
      </c>
      <c r="D42" s="299" t="s">
        <v>213</v>
      </c>
      <c r="E42" s="299" t="s">
        <v>226</v>
      </c>
      <c r="F42" s="299" t="s">
        <v>226</v>
      </c>
      <c r="G42" s="299" t="s">
        <v>226</v>
      </c>
      <c r="H42" s="299" t="s">
        <v>222</v>
      </c>
      <c r="I42" s="299" t="s">
        <v>215</v>
      </c>
      <c r="J42" s="299"/>
      <c r="K42" s="299"/>
      <c r="L42" s="299"/>
      <c r="M42" s="299" t="s">
        <v>216</v>
      </c>
      <c r="N42" s="299" t="s">
        <v>217</v>
      </c>
      <c r="O42" s="299" t="s">
        <v>218</v>
      </c>
      <c r="P42" s="300" t="s">
        <v>84</v>
      </c>
      <c r="Q42" s="309">
        <v>15868925</v>
      </c>
      <c r="R42" s="309">
        <v>0</v>
      </c>
      <c r="S42" s="302">
        <v>800</v>
      </c>
      <c r="T42" s="302">
        <v>15868125</v>
      </c>
      <c r="U42" s="302">
        <v>0</v>
      </c>
      <c r="V42" s="302">
        <v>11801292</v>
      </c>
      <c r="W42" s="302">
        <v>4066833</v>
      </c>
      <c r="X42" s="302">
        <v>0</v>
      </c>
      <c r="Y42" s="302">
        <v>0</v>
      </c>
      <c r="Z42" s="302">
        <v>0</v>
      </c>
      <c r="AA42" s="302">
        <v>0</v>
      </c>
    </row>
    <row r="43" spans="1:27" ht="33.75" x14ac:dyDescent="0.25">
      <c r="A43" s="299" t="s">
        <v>211</v>
      </c>
      <c r="B43" s="300" t="s">
        <v>212</v>
      </c>
      <c r="C43" s="301" t="s">
        <v>85</v>
      </c>
      <c r="D43" s="299" t="s">
        <v>213</v>
      </c>
      <c r="E43" s="299" t="s">
        <v>226</v>
      </c>
      <c r="F43" s="299" t="s">
        <v>226</v>
      </c>
      <c r="G43" s="299" t="s">
        <v>226</v>
      </c>
      <c r="H43" s="299" t="s">
        <v>222</v>
      </c>
      <c r="I43" s="299" t="s">
        <v>227</v>
      </c>
      <c r="J43" s="299"/>
      <c r="K43" s="299"/>
      <c r="L43" s="299"/>
      <c r="M43" s="299" t="s">
        <v>216</v>
      </c>
      <c r="N43" s="299" t="s">
        <v>217</v>
      </c>
      <c r="O43" s="299" t="s">
        <v>218</v>
      </c>
      <c r="P43" s="300" t="s">
        <v>86</v>
      </c>
      <c r="Q43" s="309">
        <v>3619178298</v>
      </c>
      <c r="R43" s="309">
        <v>543255246</v>
      </c>
      <c r="S43" s="302">
        <v>0</v>
      </c>
      <c r="T43" s="302">
        <v>4162433544</v>
      </c>
      <c r="U43" s="302">
        <v>0</v>
      </c>
      <c r="V43" s="302">
        <v>4158605111</v>
      </c>
      <c r="W43" s="302">
        <v>3828433</v>
      </c>
      <c r="X43" s="302">
        <v>4147121850</v>
      </c>
      <c r="Y43" s="302">
        <v>2819347548</v>
      </c>
      <c r="Z43" s="302">
        <v>2819347548</v>
      </c>
      <c r="AA43" s="302">
        <v>2819347548</v>
      </c>
    </row>
    <row r="44" spans="1:27" ht="33.75" x14ac:dyDescent="0.25">
      <c r="A44" s="299" t="s">
        <v>211</v>
      </c>
      <c r="B44" s="300" t="s">
        <v>212</v>
      </c>
      <c r="C44" s="301" t="s">
        <v>193</v>
      </c>
      <c r="D44" s="299" t="s">
        <v>213</v>
      </c>
      <c r="E44" s="299" t="s">
        <v>226</v>
      </c>
      <c r="F44" s="299" t="s">
        <v>226</v>
      </c>
      <c r="G44" s="299" t="s">
        <v>226</v>
      </c>
      <c r="H44" s="299" t="s">
        <v>222</v>
      </c>
      <c r="I44" s="299" t="s">
        <v>219</v>
      </c>
      <c r="J44" s="299"/>
      <c r="K44" s="299"/>
      <c r="L44" s="299"/>
      <c r="M44" s="299" t="s">
        <v>216</v>
      </c>
      <c r="N44" s="299" t="s">
        <v>217</v>
      </c>
      <c r="O44" s="299" t="s">
        <v>218</v>
      </c>
      <c r="P44" s="300" t="s">
        <v>194</v>
      </c>
      <c r="Q44" s="309">
        <v>456874515</v>
      </c>
      <c r="R44" s="309">
        <v>0</v>
      </c>
      <c r="S44" s="302">
        <v>456874515</v>
      </c>
      <c r="T44" s="302">
        <v>0</v>
      </c>
      <c r="U44" s="302">
        <v>0</v>
      </c>
      <c r="V44" s="302">
        <v>0</v>
      </c>
      <c r="W44" s="302">
        <v>0</v>
      </c>
      <c r="X44" s="302">
        <v>0</v>
      </c>
      <c r="Y44" s="302">
        <v>0</v>
      </c>
      <c r="Z44" s="302">
        <v>0</v>
      </c>
      <c r="AA44" s="302">
        <v>0</v>
      </c>
    </row>
    <row r="45" spans="1:27" ht="33.75" x14ac:dyDescent="0.25">
      <c r="A45" s="299" t="s">
        <v>211</v>
      </c>
      <c r="B45" s="300" t="s">
        <v>212</v>
      </c>
      <c r="C45" s="301" t="s">
        <v>87</v>
      </c>
      <c r="D45" s="299" t="s">
        <v>213</v>
      </c>
      <c r="E45" s="299" t="s">
        <v>226</v>
      </c>
      <c r="F45" s="299" t="s">
        <v>226</v>
      </c>
      <c r="G45" s="299" t="s">
        <v>226</v>
      </c>
      <c r="H45" s="299" t="s">
        <v>223</v>
      </c>
      <c r="I45" s="299" t="s">
        <v>227</v>
      </c>
      <c r="J45" s="299"/>
      <c r="K45" s="299"/>
      <c r="L45" s="299"/>
      <c r="M45" s="299" t="s">
        <v>216</v>
      </c>
      <c r="N45" s="299" t="s">
        <v>217</v>
      </c>
      <c r="O45" s="299" t="s">
        <v>218</v>
      </c>
      <c r="P45" s="300" t="s">
        <v>88</v>
      </c>
      <c r="Q45" s="309">
        <v>1100000000</v>
      </c>
      <c r="R45" s="309">
        <v>991313344</v>
      </c>
      <c r="S45" s="302">
        <v>254767718</v>
      </c>
      <c r="T45" s="302">
        <v>1836545626</v>
      </c>
      <c r="U45" s="302">
        <v>0</v>
      </c>
      <c r="V45" s="302">
        <v>1774894679</v>
      </c>
      <c r="W45" s="302">
        <v>61650947</v>
      </c>
      <c r="X45" s="302">
        <v>1501834682</v>
      </c>
      <c r="Y45" s="302">
        <v>848675673</v>
      </c>
      <c r="Z45" s="302">
        <v>848675673</v>
      </c>
      <c r="AA45" s="302">
        <v>848675673</v>
      </c>
    </row>
    <row r="46" spans="1:27" ht="33.75" x14ac:dyDescent="0.25">
      <c r="A46" s="299" t="s">
        <v>211</v>
      </c>
      <c r="B46" s="300" t="s">
        <v>212</v>
      </c>
      <c r="C46" s="301" t="s">
        <v>89</v>
      </c>
      <c r="D46" s="299" t="s">
        <v>213</v>
      </c>
      <c r="E46" s="299" t="s">
        <v>226</v>
      </c>
      <c r="F46" s="299" t="s">
        <v>226</v>
      </c>
      <c r="G46" s="299" t="s">
        <v>226</v>
      </c>
      <c r="H46" s="299" t="s">
        <v>223</v>
      </c>
      <c r="I46" s="299" t="s">
        <v>219</v>
      </c>
      <c r="J46" s="299"/>
      <c r="K46" s="299"/>
      <c r="L46" s="299"/>
      <c r="M46" s="299" t="s">
        <v>216</v>
      </c>
      <c r="N46" s="299" t="s">
        <v>217</v>
      </c>
      <c r="O46" s="299" t="s">
        <v>218</v>
      </c>
      <c r="P46" s="300" t="s">
        <v>90</v>
      </c>
      <c r="Q46" s="309">
        <v>1103694828</v>
      </c>
      <c r="R46" s="309">
        <v>1101087194</v>
      </c>
      <c r="S46" s="302">
        <v>463908003</v>
      </c>
      <c r="T46" s="302">
        <v>1740874019</v>
      </c>
      <c r="U46" s="302">
        <v>0</v>
      </c>
      <c r="V46" s="302">
        <v>1676485585</v>
      </c>
      <c r="W46" s="302">
        <v>64388434</v>
      </c>
      <c r="X46" s="302">
        <v>1608562254</v>
      </c>
      <c r="Y46" s="302">
        <v>1054830296</v>
      </c>
      <c r="Z46" s="302">
        <v>1054830296</v>
      </c>
      <c r="AA46" s="302">
        <v>1054830296</v>
      </c>
    </row>
    <row r="47" spans="1:27" ht="45" x14ac:dyDescent="0.25">
      <c r="A47" s="299" t="s">
        <v>211</v>
      </c>
      <c r="B47" s="300" t="s">
        <v>212</v>
      </c>
      <c r="C47" s="301" t="s">
        <v>91</v>
      </c>
      <c r="D47" s="299" t="s">
        <v>213</v>
      </c>
      <c r="E47" s="299" t="s">
        <v>226</v>
      </c>
      <c r="F47" s="299" t="s">
        <v>226</v>
      </c>
      <c r="G47" s="299" t="s">
        <v>226</v>
      </c>
      <c r="H47" s="299" t="s">
        <v>223</v>
      </c>
      <c r="I47" s="299" t="s">
        <v>220</v>
      </c>
      <c r="J47" s="299"/>
      <c r="K47" s="299"/>
      <c r="L47" s="299"/>
      <c r="M47" s="299" t="s">
        <v>216</v>
      </c>
      <c r="N47" s="299" t="s">
        <v>217</v>
      </c>
      <c r="O47" s="299" t="s">
        <v>218</v>
      </c>
      <c r="P47" s="300" t="s">
        <v>92</v>
      </c>
      <c r="Q47" s="309">
        <v>103596000</v>
      </c>
      <c r="R47" s="309">
        <v>62980352</v>
      </c>
      <c r="S47" s="302">
        <v>73589262.980000004</v>
      </c>
      <c r="T47" s="302">
        <v>92987089.019999996</v>
      </c>
      <c r="U47" s="302">
        <v>0</v>
      </c>
      <c r="V47" s="302">
        <v>92987089.019999996</v>
      </c>
      <c r="W47" s="302">
        <v>0</v>
      </c>
      <c r="X47" s="302">
        <v>75749745.650000006</v>
      </c>
      <c r="Y47" s="302">
        <v>64717696.82</v>
      </c>
      <c r="Z47" s="302">
        <v>64717696.82</v>
      </c>
      <c r="AA47" s="302">
        <v>64276650.520000003</v>
      </c>
    </row>
    <row r="48" spans="1:27" ht="33.75" x14ac:dyDescent="0.25">
      <c r="A48" s="299" t="s">
        <v>211</v>
      </c>
      <c r="B48" s="300" t="s">
        <v>212</v>
      </c>
      <c r="C48" s="301" t="s">
        <v>93</v>
      </c>
      <c r="D48" s="299" t="s">
        <v>213</v>
      </c>
      <c r="E48" s="299" t="s">
        <v>226</v>
      </c>
      <c r="F48" s="299" t="s">
        <v>226</v>
      </c>
      <c r="G48" s="299" t="s">
        <v>226</v>
      </c>
      <c r="H48" s="299" t="s">
        <v>223</v>
      </c>
      <c r="I48" s="299" t="s">
        <v>228</v>
      </c>
      <c r="J48" s="299"/>
      <c r="K48" s="299"/>
      <c r="L48" s="299"/>
      <c r="M48" s="299" t="s">
        <v>216</v>
      </c>
      <c r="N48" s="299" t="s">
        <v>217</v>
      </c>
      <c r="O48" s="299" t="s">
        <v>218</v>
      </c>
      <c r="P48" s="300" t="s">
        <v>94</v>
      </c>
      <c r="Q48" s="309">
        <v>1011618582</v>
      </c>
      <c r="R48" s="309">
        <v>141202310</v>
      </c>
      <c r="S48" s="302">
        <v>61936249</v>
      </c>
      <c r="T48" s="302">
        <v>1090884643</v>
      </c>
      <c r="U48" s="302">
        <v>0</v>
      </c>
      <c r="V48" s="302">
        <v>1060278399.74</v>
      </c>
      <c r="W48" s="302">
        <v>30606243.260000002</v>
      </c>
      <c r="X48" s="302">
        <v>985017552.74000001</v>
      </c>
      <c r="Y48" s="302">
        <v>596354089.27999997</v>
      </c>
      <c r="Z48" s="302">
        <v>596354089.27999997</v>
      </c>
      <c r="AA48" s="302">
        <v>596354089.27999997</v>
      </c>
    </row>
    <row r="49" spans="1:27" ht="45" x14ac:dyDescent="0.25">
      <c r="A49" s="299" t="s">
        <v>211</v>
      </c>
      <c r="B49" s="300" t="s">
        <v>212</v>
      </c>
      <c r="C49" s="301" t="s">
        <v>95</v>
      </c>
      <c r="D49" s="299" t="s">
        <v>213</v>
      </c>
      <c r="E49" s="299" t="s">
        <v>226</v>
      </c>
      <c r="F49" s="299" t="s">
        <v>226</v>
      </c>
      <c r="G49" s="299" t="s">
        <v>226</v>
      </c>
      <c r="H49" s="299" t="s">
        <v>223</v>
      </c>
      <c r="I49" s="299" t="s">
        <v>222</v>
      </c>
      <c r="J49" s="299"/>
      <c r="K49" s="299"/>
      <c r="L49" s="299"/>
      <c r="M49" s="299" t="s">
        <v>216</v>
      </c>
      <c r="N49" s="299" t="s">
        <v>217</v>
      </c>
      <c r="O49" s="299" t="s">
        <v>218</v>
      </c>
      <c r="P49" s="300" t="s">
        <v>96</v>
      </c>
      <c r="Q49" s="309">
        <v>501495141</v>
      </c>
      <c r="R49" s="309">
        <v>50000000</v>
      </c>
      <c r="S49" s="302">
        <v>280000000</v>
      </c>
      <c r="T49" s="302">
        <v>271495141</v>
      </c>
      <c r="U49" s="302">
        <v>0</v>
      </c>
      <c r="V49" s="302">
        <v>193085204.05000001</v>
      </c>
      <c r="W49" s="302">
        <v>78409936.950000003</v>
      </c>
      <c r="X49" s="302">
        <v>193085204.05000001</v>
      </c>
      <c r="Y49" s="302">
        <v>86890130.030000001</v>
      </c>
      <c r="Z49" s="302">
        <v>86890130.030000001</v>
      </c>
      <c r="AA49" s="302">
        <v>86890130.030000001</v>
      </c>
    </row>
    <row r="50" spans="1:27" ht="56.25" x14ac:dyDescent="0.25">
      <c r="A50" s="299" t="s">
        <v>211</v>
      </c>
      <c r="B50" s="300" t="s">
        <v>212</v>
      </c>
      <c r="C50" s="301" t="s">
        <v>97</v>
      </c>
      <c r="D50" s="299" t="s">
        <v>213</v>
      </c>
      <c r="E50" s="299" t="s">
        <v>226</v>
      </c>
      <c r="F50" s="299" t="s">
        <v>226</v>
      </c>
      <c r="G50" s="299" t="s">
        <v>226</v>
      </c>
      <c r="H50" s="299" t="s">
        <v>223</v>
      </c>
      <c r="I50" s="299" t="s">
        <v>224</v>
      </c>
      <c r="J50" s="299"/>
      <c r="K50" s="299"/>
      <c r="L50" s="299"/>
      <c r="M50" s="299" t="s">
        <v>216</v>
      </c>
      <c r="N50" s="299" t="s">
        <v>217</v>
      </c>
      <c r="O50" s="299" t="s">
        <v>218</v>
      </c>
      <c r="P50" s="300" t="s">
        <v>98</v>
      </c>
      <c r="Q50" s="309">
        <v>30000000</v>
      </c>
      <c r="R50" s="309">
        <v>0</v>
      </c>
      <c r="S50" s="302">
        <v>0</v>
      </c>
      <c r="T50" s="302">
        <v>30000000</v>
      </c>
      <c r="U50" s="302">
        <v>0</v>
      </c>
      <c r="V50" s="302">
        <v>30000000</v>
      </c>
      <c r="W50" s="302">
        <v>0</v>
      </c>
      <c r="X50" s="302">
        <v>30000000</v>
      </c>
      <c r="Y50" s="302">
        <v>25439100</v>
      </c>
      <c r="Z50" s="302">
        <v>25439100</v>
      </c>
      <c r="AA50" s="302">
        <v>25439100</v>
      </c>
    </row>
    <row r="51" spans="1:27" ht="33.75" x14ac:dyDescent="0.25">
      <c r="A51" s="299" t="s">
        <v>211</v>
      </c>
      <c r="B51" s="300" t="s">
        <v>212</v>
      </c>
      <c r="C51" s="301" t="s">
        <v>99</v>
      </c>
      <c r="D51" s="299" t="s">
        <v>213</v>
      </c>
      <c r="E51" s="299" t="s">
        <v>226</v>
      </c>
      <c r="F51" s="299" t="s">
        <v>226</v>
      </c>
      <c r="G51" s="299" t="s">
        <v>226</v>
      </c>
      <c r="H51" s="299" t="s">
        <v>224</v>
      </c>
      <c r="I51" s="299" t="s">
        <v>219</v>
      </c>
      <c r="J51" s="299"/>
      <c r="K51" s="299"/>
      <c r="L51" s="299"/>
      <c r="M51" s="299" t="s">
        <v>216</v>
      </c>
      <c r="N51" s="299" t="s">
        <v>217</v>
      </c>
      <c r="O51" s="299" t="s">
        <v>218</v>
      </c>
      <c r="P51" s="300" t="s">
        <v>100</v>
      </c>
      <c r="Q51" s="309">
        <v>65000000</v>
      </c>
      <c r="R51" s="309">
        <v>0</v>
      </c>
      <c r="S51" s="302">
        <v>0</v>
      </c>
      <c r="T51" s="302">
        <v>65000000</v>
      </c>
      <c r="U51" s="302">
        <v>0</v>
      </c>
      <c r="V51" s="302">
        <v>64895000</v>
      </c>
      <c r="W51" s="302">
        <v>105000</v>
      </c>
      <c r="X51" s="302">
        <v>64895000</v>
      </c>
      <c r="Y51" s="302">
        <v>12859000</v>
      </c>
      <c r="Z51" s="302">
        <v>12859000</v>
      </c>
      <c r="AA51" s="302">
        <v>12859000</v>
      </c>
    </row>
    <row r="52" spans="1:27" ht="56.25" x14ac:dyDescent="0.25">
      <c r="A52" s="299" t="s">
        <v>211</v>
      </c>
      <c r="B52" s="300" t="s">
        <v>212</v>
      </c>
      <c r="C52" s="301" t="s">
        <v>101</v>
      </c>
      <c r="D52" s="299" t="s">
        <v>213</v>
      </c>
      <c r="E52" s="299" t="s">
        <v>226</v>
      </c>
      <c r="F52" s="299" t="s">
        <v>226</v>
      </c>
      <c r="G52" s="299" t="s">
        <v>226</v>
      </c>
      <c r="H52" s="299" t="s">
        <v>224</v>
      </c>
      <c r="I52" s="299" t="s">
        <v>220</v>
      </c>
      <c r="J52" s="299"/>
      <c r="K52" s="299"/>
      <c r="L52" s="299"/>
      <c r="M52" s="299" t="s">
        <v>216</v>
      </c>
      <c r="N52" s="299" t="s">
        <v>217</v>
      </c>
      <c r="O52" s="299" t="s">
        <v>218</v>
      </c>
      <c r="P52" s="300" t="s">
        <v>102</v>
      </c>
      <c r="Q52" s="309">
        <v>10000000</v>
      </c>
      <c r="R52" s="309">
        <v>3786576</v>
      </c>
      <c r="S52" s="302">
        <v>8886250</v>
      </c>
      <c r="T52" s="302">
        <v>4900326</v>
      </c>
      <c r="U52" s="302">
        <v>0</v>
      </c>
      <c r="V52" s="302">
        <v>4900326</v>
      </c>
      <c r="W52" s="302">
        <v>0</v>
      </c>
      <c r="X52" s="302">
        <v>1475990</v>
      </c>
      <c r="Y52" s="302">
        <v>1475990</v>
      </c>
      <c r="Z52" s="302">
        <v>1475990</v>
      </c>
      <c r="AA52" s="302">
        <v>1113750</v>
      </c>
    </row>
    <row r="53" spans="1:27" ht="33.75" x14ac:dyDescent="0.25">
      <c r="A53" s="299" t="s">
        <v>211</v>
      </c>
      <c r="B53" s="300" t="s">
        <v>212</v>
      </c>
      <c r="C53" s="301" t="s">
        <v>103</v>
      </c>
      <c r="D53" s="299" t="s">
        <v>213</v>
      </c>
      <c r="E53" s="299" t="s">
        <v>226</v>
      </c>
      <c r="F53" s="299" t="s">
        <v>226</v>
      </c>
      <c r="G53" s="299" t="s">
        <v>226</v>
      </c>
      <c r="H53" s="299" t="s">
        <v>224</v>
      </c>
      <c r="I53" s="299" t="s">
        <v>221</v>
      </c>
      <c r="J53" s="299"/>
      <c r="K53" s="299"/>
      <c r="L53" s="299"/>
      <c r="M53" s="299" t="s">
        <v>216</v>
      </c>
      <c r="N53" s="299" t="s">
        <v>217</v>
      </c>
      <c r="O53" s="299" t="s">
        <v>218</v>
      </c>
      <c r="P53" s="300" t="s">
        <v>104</v>
      </c>
      <c r="Q53" s="309">
        <v>1050000000</v>
      </c>
      <c r="R53" s="309">
        <v>50000000</v>
      </c>
      <c r="S53" s="302">
        <v>0</v>
      </c>
      <c r="T53" s="302">
        <v>1100000000</v>
      </c>
      <c r="U53" s="302">
        <v>0</v>
      </c>
      <c r="V53" s="302">
        <v>1099517993</v>
      </c>
      <c r="W53" s="302">
        <v>482007</v>
      </c>
      <c r="X53" s="302">
        <v>1099517993</v>
      </c>
      <c r="Y53" s="302">
        <v>562870383.98000002</v>
      </c>
      <c r="Z53" s="302">
        <v>562870383.98000002</v>
      </c>
      <c r="AA53" s="302">
        <v>562870383.98000002</v>
      </c>
    </row>
    <row r="54" spans="1:27" ht="33.75" x14ac:dyDescent="0.25">
      <c r="A54" s="299" t="s">
        <v>211</v>
      </c>
      <c r="B54" s="300" t="s">
        <v>212</v>
      </c>
      <c r="C54" s="301" t="s">
        <v>105</v>
      </c>
      <c r="D54" s="299" t="s">
        <v>213</v>
      </c>
      <c r="E54" s="299" t="s">
        <v>226</v>
      </c>
      <c r="F54" s="299" t="s">
        <v>226</v>
      </c>
      <c r="G54" s="299" t="s">
        <v>226</v>
      </c>
      <c r="H54" s="299" t="s">
        <v>225</v>
      </c>
      <c r="I54" s="299"/>
      <c r="J54" s="299"/>
      <c r="K54" s="299"/>
      <c r="L54" s="299"/>
      <c r="M54" s="299" t="s">
        <v>216</v>
      </c>
      <c r="N54" s="299" t="s">
        <v>217</v>
      </c>
      <c r="O54" s="299" t="s">
        <v>218</v>
      </c>
      <c r="P54" s="300" t="s">
        <v>106</v>
      </c>
      <c r="Q54" s="309">
        <v>600000000</v>
      </c>
      <c r="R54" s="309">
        <v>0</v>
      </c>
      <c r="S54" s="302">
        <v>12000000</v>
      </c>
      <c r="T54" s="302">
        <v>588000000</v>
      </c>
      <c r="U54" s="302">
        <v>0</v>
      </c>
      <c r="V54" s="302">
        <v>588000000</v>
      </c>
      <c r="W54" s="302">
        <v>0</v>
      </c>
      <c r="X54" s="302">
        <v>524236117</v>
      </c>
      <c r="Y54" s="302">
        <v>509504579</v>
      </c>
      <c r="Z54" s="302">
        <v>509504579</v>
      </c>
      <c r="AA54" s="302">
        <v>506950681</v>
      </c>
    </row>
    <row r="55" spans="1:27" ht="33.75" x14ac:dyDescent="0.25">
      <c r="A55" s="299" t="s">
        <v>211</v>
      </c>
      <c r="B55" s="300" t="s">
        <v>212</v>
      </c>
      <c r="C55" s="301" t="s">
        <v>107</v>
      </c>
      <c r="D55" s="299" t="s">
        <v>213</v>
      </c>
      <c r="E55" s="299" t="s">
        <v>229</v>
      </c>
      <c r="F55" s="299" t="s">
        <v>231</v>
      </c>
      <c r="G55" s="299" t="s">
        <v>226</v>
      </c>
      <c r="H55" s="299" t="s">
        <v>232</v>
      </c>
      <c r="I55" s="299" t="s">
        <v>215</v>
      </c>
      <c r="J55" s="299"/>
      <c r="K55" s="299"/>
      <c r="L55" s="299"/>
      <c r="M55" s="299" t="s">
        <v>216</v>
      </c>
      <c r="N55" s="299" t="s">
        <v>217</v>
      </c>
      <c r="O55" s="299" t="s">
        <v>218</v>
      </c>
      <c r="P55" s="300" t="s">
        <v>108</v>
      </c>
      <c r="Q55" s="302">
        <v>74048000</v>
      </c>
      <c r="R55" s="302">
        <v>80000000</v>
      </c>
      <c r="S55" s="302">
        <v>10000000</v>
      </c>
      <c r="T55" s="302">
        <v>144048000</v>
      </c>
      <c r="U55" s="302">
        <v>0</v>
      </c>
      <c r="V55" s="302">
        <v>144048000</v>
      </c>
      <c r="W55" s="302">
        <v>0</v>
      </c>
      <c r="X55" s="302">
        <v>71318851</v>
      </c>
      <c r="Y55" s="302">
        <v>67009922</v>
      </c>
      <c r="Z55" s="302">
        <v>67009922</v>
      </c>
      <c r="AA55" s="302">
        <v>67009922</v>
      </c>
    </row>
    <row r="56" spans="1:27" ht="33.75" x14ac:dyDescent="0.25">
      <c r="A56" s="299" t="s">
        <v>211</v>
      </c>
      <c r="B56" s="300" t="s">
        <v>212</v>
      </c>
      <c r="C56" s="301" t="s">
        <v>109</v>
      </c>
      <c r="D56" s="299" t="s">
        <v>213</v>
      </c>
      <c r="E56" s="299" t="s">
        <v>229</v>
      </c>
      <c r="F56" s="299" t="s">
        <v>231</v>
      </c>
      <c r="G56" s="299" t="s">
        <v>226</v>
      </c>
      <c r="H56" s="299" t="s">
        <v>232</v>
      </c>
      <c r="I56" s="299" t="s">
        <v>227</v>
      </c>
      <c r="J56" s="299"/>
      <c r="K56" s="299"/>
      <c r="L56" s="299"/>
      <c r="M56" s="299" t="s">
        <v>216</v>
      </c>
      <c r="N56" s="299" t="s">
        <v>217</v>
      </c>
      <c r="O56" s="299" t="s">
        <v>218</v>
      </c>
      <c r="P56" s="300" t="s">
        <v>110</v>
      </c>
      <c r="Q56" s="302">
        <v>40000000</v>
      </c>
      <c r="R56" s="302">
        <v>30000000</v>
      </c>
      <c r="S56" s="302">
        <v>0</v>
      </c>
      <c r="T56" s="302">
        <v>70000000</v>
      </c>
      <c r="U56" s="302">
        <v>0</v>
      </c>
      <c r="V56" s="302">
        <v>70000000</v>
      </c>
      <c r="W56" s="302">
        <v>0</v>
      </c>
      <c r="X56" s="302">
        <v>18083140</v>
      </c>
      <c r="Y56" s="302">
        <v>18083140</v>
      </c>
      <c r="Z56" s="302">
        <v>18083140</v>
      </c>
      <c r="AA56" s="302">
        <v>18083140</v>
      </c>
    </row>
    <row r="57" spans="1:27" ht="33.75" x14ac:dyDescent="0.25">
      <c r="A57" s="299" t="s">
        <v>211</v>
      </c>
      <c r="B57" s="300" t="s">
        <v>212</v>
      </c>
      <c r="C57" s="301" t="s">
        <v>111</v>
      </c>
      <c r="D57" s="299" t="s">
        <v>213</v>
      </c>
      <c r="E57" s="299" t="s">
        <v>229</v>
      </c>
      <c r="F57" s="299" t="s">
        <v>233</v>
      </c>
      <c r="G57" s="299" t="s">
        <v>214</v>
      </c>
      <c r="H57" s="299" t="s">
        <v>215</v>
      </c>
      <c r="I57" s="299"/>
      <c r="J57" s="299"/>
      <c r="K57" s="299"/>
      <c r="L57" s="299"/>
      <c r="M57" s="299" t="s">
        <v>216</v>
      </c>
      <c r="N57" s="299" t="s">
        <v>217</v>
      </c>
      <c r="O57" s="299" t="s">
        <v>218</v>
      </c>
      <c r="P57" s="300" t="s">
        <v>112</v>
      </c>
      <c r="Q57" s="302">
        <v>758000000</v>
      </c>
      <c r="R57" s="302">
        <v>0</v>
      </c>
      <c r="S57" s="302">
        <v>0</v>
      </c>
      <c r="T57" s="302">
        <v>758000000</v>
      </c>
      <c r="U57" s="302">
        <v>0</v>
      </c>
      <c r="V57" s="302">
        <v>758000000</v>
      </c>
      <c r="W57" s="302">
        <v>0</v>
      </c>
      <c r="X57" s="302">
        <v>693771889.91999996</v>
      </c>
      <c r="Y57" s="302">
        <v>693771889.91999996</v>
      </c>
      <c r="Z57" s="302">
        <v>693771889.91999996</v>
      </c>
      <c r="AA57" s="302">
        <v>693771889.91999996</v>
      </c>
    </row>
    <row r="58" spans="1:27" ht="33.75" x14ac:dyDescent="0.25">
      <c r="A58" s="299" t="s">
        <v>211</v>
      </c>
      <c r="B58" s="300" t="s">
        <v>212</v>
      </c>
      <c r="C58" s="301" t="s">
        <v>113</v>
      </c>
      <c r="D58" s="299" t="s">
        <v>213</v>
      </c>
      <c r="E58" s="299" t="s">
        <v>234</v>
      </c>
      <c r="F58" s="299" t="s">
        <v>214</v>
      </c>
      <c r="G58" s="299" t="s">
        <v>226</v>
      </c>
      <c r="H58" s="299" t="s">
        <v>215</v>
      </c>
      <c r="I58" s="299"/>
      <c r="J58" s="299"/>
      <c r="K58" s="299"/>
      <c r="L58" s="299"/>
      <c r="M58" s="299" t="s">
        <v>216</v>
      </c>
      <c r="N58" s="299" t="s">
        <v>217</v>
      </c>
      <c r="O58" s="299" t="s">
        <v>218</v>
      </c>
      <c r="P58" s="300" t="s">
        <v>114</v>
      </c>
      <c r="Q58" s="302">
        <v>20000000</v>
      </c>
      <c r="R58" s="302">
        <v>0</v>
      </c>
      <c r="S58" s="302">
        <v>736300</v>
      </c>
      <c r="T58" s="302">
        <v>19263700</v>
      </c>
      <c r="U58" s="302">
        <v>0</v>
      </c>
      <c r="V58" s="302">
        <v>13708000</v>
      </c>
      <c r="W58" s="302">
        <v>5555700</v>
      </c>
      <c r="X58" s="302">
        <v>13708000</v>
      </c>
      <c r="Y58" s="302">
        <v>13708000</v>
      </c>
      <c r="Z58" s="302">
        <v>13708000</v>
      </c>
      <c r="AA58" s="302">
        <v>13708000</v>
      </c>
    </row>
    <row r="59" spans="1:27" ht="33.75" x14ac:dyDescent="0.25">
      <c r="A59" s="299" t="s">
        <v>211</v>
      </c>
      <c r="B59" s="300" t="s">
        <v>212</v>
      </c>
      <c r="C59" s="301" t="s">
        <v>115</v>
      </c>
      <c r="D59" s="299" t="s">
        <v>213</v>
      </c>
      <c r="E59" s="299" t="s">
        <v>234</v>
      </c>
      <c r="F59" s="299" t="s">
        <v>214</v>
      </c>
      <c r="G59" s="299" t="s">
        <v>226</v>
      </c>
      <c r="H59" s="299" t="s">
        <v>221</v>
      </c>
      <c r="I59" s="299"/>
      <c r="J59" s="299"/>
      <c r="K59" s="299"/>
      <c r="L59" s="299"/>
      <c r="M59" s="299" t="s">
        <v>216</v>
      </c>
      <c r="N59" s="299" t="s">
        <v>217</v>
      </c>
      <c r="O59" s="299" t="s">
        <v>218</v>
      </c>
      <c r="P59" s="300" t="s">
        <v>116</v>
      </c>
      <c r="Q59" s="302">
        <v>1711000</v>
      </c>
      <c r="R59" s="302">
        <v>736300</v>
      </c>
      <c r="S59" s="302">
        <v>0</v>
      </c>
      <c r="T59" s="302">
        <v>2447300</v>
      </c>
      <c r="U59" s="302">
        <v>0</v>
      </c>
      <c r="V59" s="302">
        <v>2447300</v>
      </c>
      <c r="W59" s="302">
        <v>0</v>
      </c>
      <c r="X59" s="302">
        <v>2355300</v>
      </c>
      <c r="Y59" s="302">
        <v>2207300</v>
      </c>
      <c r="Z59" s="302">
        <v>2207300</v>
      </c>
      <c r="AA59" s="302">
        <v>2207300</v>
      </c>
    </row>
    <row r="60" spans="1:27" ht="90" x14ac:dyDescent="0.25">
      <c r="A60" s="299" t="s">
        <v>211</v>
      </c>
      <c r="B60" s="300" t="s">
        <v>212</v>
      </c>
      <c r="C60" s="301" t="s">
        <v>117</v>
      </c>
      <c r="D60" s="299" t="s">
        <v>235</v>
      </c>
      <c r="E60" s="299" t="s">
        <v>236</v>
      </c>
      <c r="F60" s="299" t="s">
        <v>237</v>
      </c>
      <c r="G60" s="299" t="s">
        <v>238</v>
      </c>
      <c r="H60" s="299" t="s">
        <v>239</v>
      </c>
      <c r="I60" s="299" t="s">
        <v>240</v>
      </c>
      <c r="J60" s="299" t="s">
        <v>226</v>
      </c>
      <c r="K60" s="299"/>
      <c r="L60" s="299"/>
      <c r="M60" s="299" t="s">
        <v>216</v>
      </c>
      <c r="N60" s="299" t="s">
        <v>217</v>
      </c>
      <c r="O60" s="299" t="s">
        <v>218</v>
      </c>
      <c r="P60" s="300" t="s">
        <v>118</v>
      </c>
      <c r="Q60" s="302">
        <v>5478939178</v>
      </c>
      <c r="R60" s="302">
        <v>0</v>
      </c>
      <c r="S60" s="302">
        <v>0</v>
      </c>
      <c r="T60" s="302">
        <v>5478939178</v>
      </c>
      <c r="U60" s="302">
        <v>0</v>
      </c>
      <c r="V60" s="302">
        <v>5440399359</v>
      </c>
      <c r="W60" s="302">
        <v>38539819</v>
      </c>
      <c r="X60" s="302">
        <v>5272708504</v>
      </c>
      <c r="Y60" s="302">
        <v>3385271441.9200001</v>
      </c>
      <c r="Z60" s="302">
        <v>3385271441.9200001</v>
      </c>
      <c r="AA60" s="302">
        <v>3376198160.9200001</v>
      </c>
    </row>
    <row r="61" spans="1:27" ht="90" x14ac:dyDescent="0.25">
      <c r="A61" s="299" t="s">
        <v>211</v>
      </c>
      <c r="B61" s="300" t="s">
        <v>212</v>
      </c>
      <c r="C61" s="301" t="s">
        <v>119</v>
      </c>
      <c r="D61" s="299" t="s">
        <v>235</v>
      </c>
      <c r="E61" s="299" t="s">
        <v>236</v>
      </c>
      <c r="F61" s="299" t="s">
        <v>237</v>
      </c>
      <c r="G61" s="299" t="s">
        <v>238</v>
      </c>
      <c r="H61" s="299" t="s">
        <v>239</v>
      </c>
      <c r="I61" s="299" t="s">
        <v>241</v>
      </c>
      <c r="J61" s="299" t="s">
        <v>226</v>
      </c>
      <c r="K61" s="299"/>
      <c r="L61" s="299"/>
      <c r="M61" s="299" t="s">
        <v>216</v>
      </c>
      <c r="N61" s="299" t="s">
        <v>217</v>
      </c>
      <c r="O61" s="299" t="s">
        <v>218</v>
      </c>
      <c r="P61" s="300" t="s">
        <v>120</v>
      </c>
      <c r="Q61" s="302">
        <v>841218420</v>
      </c>
      <c r="R61" s="302">
        <v>0</v>
      </c>
      <c r="S61" s="302">
        <v>0</v>
      </c>
      <c r="T61" s="302">
        <v>841218420</v>
      </c>
      <c r="U61" s="302">
        <v>0</v>
      </c>
      <c r="V61" s="302">
        <v>752819840</v>
      </c>
      <c r="W61" s="302">
        <v>88398580</v>
      </c>
      <c r="X61" s="302">
        <v>674046874</v>
      </c>
      <c r="Y61" s="302">
        <v>417688182</v>
      </c>
      <c r="Z61" s="302">
        <v>417688182</v>
      </c>
      <c r="AA61" s="302">
        <v>417688182</v>
      </c>
    </row>
    <row r="62" spans="1:27" ht="90" x14ac:dyDescent="0.25">
      <c r="A62" s="299" t="s">
        <v>211</v>
      </c>
      <c r="B62" s="300" t="s">
        <v>212</v>
      </c>
      <c r="C62" s="301" t="s">
        <v>121</v>
      </c>
      <c r="D62" s="299" t="s">
        <v>235</v>
      </c>
      <c r="E62" s="299" t="s">
        <v>236</v>
      </c>
      <c r="F62" s="299" t="s">
        <v>237</v>
      </c>
      <c r="G62" s="299" t="s">
        <v>238</v>
      </c>
      <c r="H62" s="299" t="s">
        <v>239</v>
      </c>
      <c r="I62" s="299" t="s">
        <v>242</v>
      </c>
      <c r="J62" s="299" t="s">
        <v>226</v>
      </c>
      <c r="K62" s="299"/>
      <c r="L62" s="299"/>
      <c r="M62" s="299" t="s">
        <v>216</v>
      </c>
      <c r="N62" s="299" t="s">
        <v>217</v>
      </c>
      <c r="O62" s="299" t="s">
        <v>218</v>
      </c>
      <c r="P62" s="300" t="s">
        <v>122</v>
      </c>
      <c r="Q62" s="302">
        <v>2113630925</v>
      </c>
      <c r="R62" s="302">
        <v>0</v>
      </c>
      <c r="S62" s="302">
        <v>0</v>
      </c>
      <c r="T62" s="302">
        <v>2113630925</v>
      </c>
      <c r="U62" s="302">
        <v>0</v>
      </c>
      <c r="V62" s="302">
        <v>1961273819</v>
      </c>
      <c r="W62" s="302">
        <v>152357106</v>
      </c>
      <c r="X62" s="302">
        <v>1739330496</v>
      </c>
      <c r="Y62" s="302">
        <v>1128004419</v>
      </c>
      <c r="Z62" s="302">
        <v>1128004419</v>
      </c>
      <c r="AA62" s="302">
        <v>1128004419</v>
      </c>
    </row>
    <row r="63" spans="1:27" ht="67.5" x14ac:dyDescent="0.25">
      <c r="A63" s="299" t="s">
        <v>211</v>
      </c>
      <c r="B63" s="300" t="s">
        <v>212</v>
      </c>
      <c r="C63" s="301" t="s">
        <v>123</v>
      </c>
      <c r="D63" s="299" t="s">
        <v>235</v>
      </c>
      <c r="E63" s="299" t="s">
        <v>243</v>
      </c>
      <c r="F63" s="299" t="s">
        <v>237</v>
      </c>
      <c r="G63" s="299" t="s">
        <v>244</v>
      </c>
      <c r="H63" s="299" t="s">
        <v>239</v>
      </c>
      <c r="I63" s="299" t="s">
        <v>245</v>
      </c>
      <c r="J63" s="299" t="s">
        <v>226</v>
      </c>
      <c r="K63" s="299"/>
      <c r="L63" s="299"/>
      <c r="M63" s="299" t="s">
        <v>216</v>
      </c>
      <c r="N63" s="299" t="s">
        <v>217</v>
      </c>
      <c r="O63" s="299" t="s">
        <v>218</v>
      </c>
      <c r="P63" s="300" t="s">
        <v>124</v>
      </c>
      <c r="Q63" s="302">
        <v>550000000</v>
      </c>
      <c r="R63" s="302">
        <v>0</v>
      </c>
      <c r="S63" s="302">
        <v>0</v>
      </c>
      <c r="T63" s="302">
        <v>550000000</v>
      </c>
      <c r="U63" s="302">
        <v>0</v>
      </c>
      <c r="V63" s="302">
        <v>550000000</v>
      </c>
      <c r="W63" s="302">
        <v>0</v>
      </c>
      <c r="X63" s="302">
        <v>0</v>
      </c>
      <c r="Y63" s="302">
        <v>0</v>
      </c>
      <c r="Z63" s="302">
        <v>0</v>
      </c>
      <c r="AA63" s="302">
        <v>0</v>
      </c>
    </row>
    <row r="64" spans="1:27" ht="112.5" x14ac:dyDescent="0.25">
      <c r="A64" s="299" t="s">
        <v>211</v>
      </c>
      <c r="B64" s="300" t="s">
        <v>212</v>
      </c>
      <c r="C64" s="301" t="s">
        <v>125</v>
      </c>
      <c r="D64" s="299" t="s">
        <v>235</v>
      </c>
      <c r="E64" s="299" t="s">
        <v>246</v>
      </c>
      <c r="F64" s="299" t="s">
        <v>237</v>
      </c>
      <c r="G64" s="299" t="s">
        <v>247</v>
      </c>
      <c r="H64" s="299" t="s">
        <v>239</v>
      </c>
      <c r="I64" s="299" t="s">
        <v>248</v>
      </c>
      <c r="J64" s="299" t="s">
        <v>226</v>
      </c>
      <c r="K64" s="299"/>
      <c r="L64" s="299"/>
      <c r="M64" s="299" t="s">
        <v>216</v>
      </c>
      <c r="N64" s="299" t="s">
        <v>217</v>
      </c>
      <c r="O64" s="299" t="s">
        <v>218</v>
      </c>
      <c r="P64" s="300" t="s">
        <v>126</v>
      </c>
      <c r="Q64" s="302">
        <v>3740440000</v>
      </c>
      <c r="R64" s="302">
        <v>0</v>
      </c>
      <c r="S64" s="302">
        <v>0</v>
      </c>
      <c r="T64" s="302">
        <v>3740440000</v>
      </c>
      <c r="U64" s="302">
        <v>0</v>
      </c>
      <c r="V64" s="302">
        <v>3584906667</v>
      </c>
      <c r="W64" s="302">
        <v>155533333</v>
      </c>
      <c r="X64" s="302">
        <v>2375459394.98</v>
      </c>
      <c r="Y64" s="302">
        <v>727246675</v>
      </c>
      <c r="Z64" s="302">
        <v>727246675</v>
      </c>
      <c r="AA64" s="302">
        <v>727246675</v>
      </c>
    </row>
    <row r="65" spans="1:27" ht="112.5" x14ac:dyDescent="0.25">
      <c r="A65" s="299" t="s">
        <v>211</v>
      </c>
      <c r="B65" s="300" t="s">
        <v>212</v>
      </c>
      <c r="C65" s="301" t="s">
        <v>127</v>
      </c>
      <c r="D65" s="299" t="s">
        <v>235</v>
      </c>
      <c r="E65" s="299" t="s">
        <v>246</v>
      </c>
      <c r="F65" s="299" t="s">
        <v>237</v>
      </c>
      <c r="G65" s="299" t="s">
        <v>247</v>
      </c>
      <c r="H65" s="299" t="s">
        <v>239</v>
      </c>
      <c r="I65" s="299" t="s">
        <v>249</v>
      </c>
      <c r="J65" s="299" t="s">
        <v>226</v>
      </c>
      <c r="K65" s="299"/>
      <c r="L65" s="299"/>
      <c r="M65" s="299" t="s">
        <v>216</v>
      </c>
      <c r="N65" s="299" t="s">
        <v>217</v>
      </c>
      <c r="O65" s="299" t="s">
        <v>218</v>
      </c>
      <c r="P65" s="300" t="s">
        <v>128</v>
      </c>
      <c r="Q65" s="302">
        <v>1030770275</v>
      </c>
      <c r="R65" s="302">
        <v>0</v>
      </c>
      <c r="S65" s="302">
        <v>0</v>
      </c>
      <c r="T65" s="302">
        <v>1030770275</v>
      </c>
      <c r="U65" s="302">
        <v>0</v>
      </c>
      <c r="V65" s="302">
        <v>751466668</v>
      </c>
      <c r="W65" s="302">
        <v>279303607</v>
      </c>
      <c r="X65" s="302">
        <v>301466668</v>
      </c>
      <c r="Y65" s="302">
        <v>205965993</v>
      </c>
      <c r="Z65" s="302">
        <v>205965993</v>
      </c>
      <c r="AA65" s="302">
        <v>205965993</v>
      </c>
    </row>
    <row r="66" spans="1:27" ht="101.25" x14ac:dyDescent="0.25">
      <c r="A66" s="299" t="s">
        <v>211</v>
      </c>
      <c r="B66" s="300" t="s">
        <v>212</v>
      </c>
      <c r="C66" s="301" t="s">
        <v>129</v>
      </c>
      <c r="D66" s="299" t="s">
        <v>235</v>
      </c>
      <c r="E66" s="299" t="s">
        <v>246</v>
      </c>
      <c r="F66" s="299" t="s">
        <v>237</v>
      </c>
      <c r="G66" s="299" t="s">
        <v>250</v>
      </c>
      <c r="H66" s="299" t="s">
        <v>239</v>
      </c>
      <c r="I66" s="299" t="s">
        <v>251</v>
      </c>
      <c r="J66" s="299" t="s">
        <v>226</v>
      </c>
      <c r="K66" s="299"/>
      <c r="L66" s="299"/>
      <c r="M66" s="299" t="s">
        <v>216</v>
      </c>
      <c r="N66" s="299" t="s">
        <v>217</v>
      </c>
      <c r="O66" s="299" t="s">
        <v>218</v>
      </c>
      <c r="P66" s="300" t="s">
        <v>130</v>
      </c>
      <c r="Q66" s="302">
        <v>515323489</v>
      </c>
      <c r="R66" s="302">
        <v>0</v>
      </c>
      <c r="S66" s="302">
        <v>0</v>
      </c>
      <c r="T66" s="302">
        <v>515323489</v>
      </c>
      <c r="U66" s="302">
        <v>0</v>
      </c>
      <c r="V66" s="302">
        <v>515323489</v>
      </c>
      <c r="W66" s="302">
        <v>0</v>
      </c>
      <c r="X66" s="302">
        <v>515323489</v>
      </c>
      <c r="Y66" s="302">
        <v>154597047</v>
      </c>
      <c r="Z66" s="302">
        <v>154597047</v>
      </c>
      <c r="AA66" s="302">
        <v>154597047</v>
      </c>
    </row>
    <row r="67" spans="1:27" ht="90" x14ac:dyDescent="0.25">
      <c r="A67" s="299" t="s">
        <v>211</v>
      </c>
      <c r="B67" s="300" t="s">
        <v>212</v>
      </c>
      <c r="C67" s="301" t="s">
        <v>131</v>
      </c>
      <c r="D67" s="299" t="s">
        <v>235</v>
      </c>
      <c r="E67" s="299" t="s">
        <v>246</v>
      </c>
      <c r="F67" s="299" t="s">
        <v>237</v>
      </c>
      <c r="G67" s="299" t="s">
        <v>250</v>
      </c>
      <c r="H67" s="299" t="s">
        <v>239</v>
      </c>
      <c r="I67" s="299" t="s">
        <v>252</v>
      </c>
      <c r="J67" s="299" t="s">
        <v>226</v>
      </c>
      <c r="K67" s="299"/>
      <c r="L67" s="299"/>
      <c r="M67" s="299" t="s">
        <v>216</v>
      </c>
      <c r="N67" s="299" t="s">
        <v>217</v>
      </c>
      <c r="O67" s="299" t="s">
        <v>218</v>
      </c>
      <c r="P67" s="300" t="s">
        <v>132</v>
      </c>
      <c r="Q67" s="302">
        <v>2401001710</v>
      </c>
      <c r="R67" s="302">
        <v>0</v>
      </c>
      <c r="S67" s="302">
        <v>0</v>
      </c>
      <c r="T67" s="302">
        <v>2401001710</v>
      </c>
      <c r="U67" s="302">
        <v>0</v>
      </c>
      <c r="V67" s="302">
        <v>2399495465.1199999</v>
      </c>
      <c r="W67" s="302">
        <v>1506244.88</v>
      </c>
      <c r="X67" s="302">
        <v>1831622033.1199999</v>
      </c>
      <c r="Y67" s="302">
        <v>1113707972.6300001</v>
      </c>
      <c r="Z67" s="302">
        <v>1113707972.6300001</v>
      </c>
      <c r="AA67" s="302">
        <v>1113707972.6300001</v>
      </c>
    </row>
    <row r="68" spans="1:27" ht="101.25" x14ac:dyDescent="0.25">
      <c r="A68" s="299" t="s">
        <v>211</v>
      </c>
      <c r="B68" s="300" t="s">
        <v>212</v>
      </c>
      <c r="C68" s="301" t="s">
        <v>133</v>
      </c>
      <c r="D68" s="299" t="s">
        <v>235</v>
      </c>
      <c r="E68" s="299" t="s">
        <v>246</v>
      </c>
      <c r="F68" s="299" t="s">
        <v>237</v>
      </c>
      <c r="G68" s="299" t="s">
        <v>233</v>
      </c>
      <c r="H68" s="299" t="s">
        <v>239</v>
      </c>
      <c r="I68" s="299" t="s">
        <v>253</v>
      </c>
      <c r="J68" s="299" t="s">
        <v>226</v>
      </c>
      <c r="K68" s="299"/>
      <c r="L68" s="299"/>
      <c r="M68" s="299" t="s">
        <v>216</v>
      </c>
      <c r="N68" s="299" t="s">
        <v>217</v>
      </c>
      <c r="O68" s="299" t="s">
        <v>218</v>
      </c>
      <c r="P68" s="300" t="s">
        <v>134</v>
      </c>
      <c r="Q68" s="302">
        <v>1358500000</v>
      </c>
      <c r="R68" s="302">
        <v>0</v>
      </c>
      <c r="S68" s="302">
        <v>0</v>
      </c>
      <c r="T68" s="302">
        <v>1358500000</v>
      </c>
      <c r="U68" s="302">
        <v>0</v>
      </c>
      <c r="V68" s="302">
        <v>1227751782</v>
      </c>
      <c r="W68" s="302">
        <v>130748218</v>
      </c>
      <c r="X68" s="302">
        <v>1226906782</v>
      </c>
      <c r="Y68" s="302">
        <v>656235517</v>
      </c>
      <c r="Z68" s="302">
        <v>656235517</v>
      </c>
      <c r="AA68" s="302">
        <v>656235517</v>
      </c>
    </row>
    <row r="69" spans="1:27" ht="101.25" x14ac:dyDescent="0.25">
      <c r="A69" s="299" t="s">
        <v>211</v>
      </c>
      <c r="B69" s="300" t="s">
        <v>212</v>
      </c>
      <c r="C69" s="301" t="s">
        <v>135</v>
      </c>
      <c r="D69" s="299" t="s">
        <v>235</v>
      </c>
      <c r="E69" s="299" t="s">
        <v>246</v>
      </c>
      <c r="F69" s="299" t="s">
        <v>237</v>
      </c>
      <c r="G69" s="299" t="s">
        <v>233</v>
      </c>
      <c r="H69" s="299" t="s">
        <v>239</v>
      </c>
      <c r="I69" s="299" t="s">
        <v>254</v>
      </c>
      <c r="J69" s="299" t="s">
        <v>226</v>
      </c>
      <c r="K69" s="299"/>
      <c r="L69" s="299"/>
      <c r="M69" s="299" t="s">
        <v>216</v>
      </c>
      <c r="N69" s="299" t="s">
        <v>217</v>
      </c>
      <c r="O69" s="299" t="s">
        <v>218</v>
      </c>
      <c r="P69" s="300" t="s">
        <v>136</v>
      </c>
      <c r="Q69" s="302">
        <v>1276000000</v>
      </c>
      <c r="R69" s="302">
        <v>0</v>
      </c>
      <c r="S69" s="302">
        <v>0</v>
      </c>
      <c r="T69" s="302">
        <v>1276000000</v>
      </c>
      <c r="U69" s="302">
        <v>0</v>
      </c>
      <c r="V69" s="302">
        <v>1087500000</v>
      </c>
      <c r="W69" s="302">
        <v>188500000</v>
      </c>
      <c r="X69" s="302">
        <v>1050840000</v>
      </c>
      <c r="Y69" s="302">
        <v>260006667</v>
      </c>
      <c r="Z69" s="302">
        <v>260006667</v>
      </c>
      <c r="AA69" s="302">
        <v>260006667</v>
      </c>
    </row>
    <row r="70" spans="1:27" ht="101.25" x14ac:dyDescent="0.25">
      <c r="A70" s="299" t="s">
        <v>211</v>
      </c>
      <c r="B70" s="300" t="s">
        <v>212</v>
      </c>
      <c r="C70" s="301" t="s">
        <v>137</v>
      </c>
      <c r="D70" s="299" t="s">
        <v>235</v>
      </c>
      <c r="E70" s="299" t="s">
        <v>246</v>
      </c>
      <c r="F70" s="299" t="s">
        <v>237</v>
      </c>
      <c r="G70" s="299" t="s">
        <v>233</v>
      </c>
      <c r="H70" s="299" t="s">
        <v>239</v>
      </c>
      <c r="I70" s="299" t="s">
        <v>252</v>
      </c>
      <c r="J70" s="299" t="s">
        <v>226</v>
      </c>
      <c r="K70" s="299"/>
      <c r="L70" s="299"/>
      <c r="M70" s="299" t="s">
        <v>216</v>
      </c>
      <c r="N70" s="299" t="s">
        <v>217</v>
      </c>
      <c r="O70" s="299" t="s">
        <v>218</v>
      </c>
      <c r="P70" s="300" t="s">
        <v>138</v>
      </c>
      <c r="Q70" s="302">
        <v>1694176003</v>
      </c>
      <c r="R70" s="302">
        <v>0</v>
      </c>
      <c r="S70" s="302">
        <v>0</v>
      </c>
      <c r="T70" s="302">
        <v>1694176003</v>
      </c>
      <c r="U70" s="302">
        <v>0</v>
      </c>
      <c r="V70" s="302">
        <v>1523412639</v>
      </c>
      <c r="W70" s="302">
        <v>170763364</v>
      </c>
      <c r="X70" s="302">
        <v>1417464610</v>
      </c>
      <c r="Y70" s="302">
        <v>819583630</v>
      </c>
      <c r="Z70" s="302">
        <v>819583630</v>
      </c>
      <c r="AA70" s="302">
        <v>819583630</v>
      </c>
    </row>
    <row r="71" spans="1:27" x14ac:dyDescent="0.25">
      <c r="A71" s="299" t="s">
        <v>0</v>
      </c>
      <c r="B71" s="300" t="s">
        <v>0</v>
      </c>
      <c r="C71" s="301" t="s">
        <v>0</v>
      </c>
      <c r="D71" s="299" t="s">
        <v>0</v>
      </c>
      <c r="E71" s="299" t="s">
        <v>0</v>
      </c>
      <c r="F71" s="299" t="s">
        <v>0</v>
      </c>
      <c r="G71" s="299" t="s">
        <v>0</v>
      </c>
      <c r="H71" s="299" t="s">
        <v>0</v>
      </c>
      <c r="I71" s="299" t="s">
        <v>0</v>
      </c>
      <c r="J71" s="299" t="s">
        <v>0</v>
      </c>
      <c r="K71" s="299" t="s">
        <v>0</v>
      </c>
      <c r="L71" s="299" t="s">
        <v>0</v>
      </c>
      <c r="M71" s="299" t="s">
        <v>0</v>
      </c>
      <c r="N71" s="299" t="s">
        <v>0</v>
      </c>
      <c r="O71" s="299" t="s">
        <v>0</v>
      </c>
      <c r="P71" s="300" t="s">
        <v>0</v>
      </c>
      <c r="Q71" s="302">
        <v>51776870515</v>
      </c>
      <c r="R71" s="302">
        <v>5702928185.9799995</v>
      </c>
      <c r="S71" s="302">
        <v>3563542116.98</v>
      </c>
      <c r="T71" s="302">
        <v>53916256584</v>
      </c>
      <c r="U71" s="302">
        <v>0</v>
      </c>
      <c r="V71" s="302">
        <v>52182377569.559998</v>
      </c>
      <c r="W71" s="302">
        <v>1733879014.4400001</v>
      </c>
      <c r="X71" s="302">
        <v>43394225546.089996</v>
      </c>
      <c r="Y71" s="302">
        <v>31525381372.389999</v>
      </c>
      <c r="Z71" s="302">
        <v>31525381372.389999</v>
      </c>
      <c r="AA71" s="302">
        <v>31510082877.09</v>
      </c>
    </row>
    <row r="72" spans="1:27" x14ac:dyDescent="0.25">
      <c r="A72" s="299" t="s">
        <v>0</v>
      </c>
      <c r="B72" s="303" t="s">
        <v>0</v>
      </c>
      <c r="C72" s="301" t="s">
        <v>0</v>
      </c>
      <c r="D72" s="299" t="s">
        <v>0</v>
      </c>
      <c r="E72" s="299" t="s">
        <v>0</v>
      </c>
      <c r="F72" s="299" t="s">
        <v>0</v>
      </c>
      <c r="G72" s="299" t="s">
        <v>0</v>
      </c>
      <c r="H72" s="299" t="s">
        <v>0</v>
      </c>
      <c r="I72" s="299" t="s">
        <v>0</v>
      </c>
      <c r="J72" s="299" t="s">
        <v>0</v>
      </c>
      <c r="K72" s="299" t="s">
        <v>0</v>
      </c>
      <c r="L72" s="299" t="s">
        <v>0</v>
      </c>
      <c r="M72" s="299" t="s">
        <v>0</v>
      </c>
      <c r="N72" s="299" t="s">
        <v>0</v>
      </c>
      <c r="O72" s="299" t="s">
        <v>0</v>
      </c>
      <c r="P72" s="300" t="s">
        <v>0</v>
      </c>
      <c r="Q72" s="304" t="s">
        <v>0</v>
      </c>
      <c r="R72" s="304" t="s">
        <v>0</v>
      </c>
      <c r="S72" s="304" t="s">
        <v>0</v>
      </c>
      <c r="T72" s="304" t="s">
        <v>0</v>
      </c>
      <c r="U72" s="304" t="s">
        <v>0</v>
      </c>
      <c r="V72" s="304" t="s">
        <v>0</v>
      </c>
      <c r="W72" s="304" t="s">
        <v>0</v>
      </c>
      <c r="X72" s="304" t="s">
        <v>0</v>
      </c>
      <c r="Y72" s="304" t="s">
        <v>0</v>
      </c>
      <c r="Z72" s="304" t="s">
        <v>0</v>
      </c>
      <c r="AA72" s="304" t="s">
        <v>0</v>
      </c>
    </row>
    <row r="73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5"/>
  <sheetViews>
    <sheetView topLeftCell="A2" zoomScale="118" zoomScaleNormal="118" workbookViewId="0">
      <selection activeCell="K19" sqref="K19"/>
    </sheetView>
  </sheetViews>
  <sheetFormatPr baseColWidth="10" defaultColWidth="10.85546875" defaultRowHeight="11.25" x14ac:dyDescent="0.2"/>
  <cols>
    <col min="1" max="1" width="19.7109375" style="86" bestFit="1" customWidth="1"/>
    <col min="2" max="2" width="37.5703125" style="271" customWidth="1"/>
    <col min="3" max="3" width="15" style="86" bestFit="1" customWidth="1"/>
    <col min="4" max="4" width="11.7109375" style="86" bestFit="1" customWidth="1"/>
    <col min="5" max="5" width="12" style="86" bestFit="1" customWidth="1"/>
    <col min="6" max="6" width="15" style="86" bestFit="1" customWidth="1"/>
    <col min="7" max="10" width="14.7109375" style="86" bestFit="1" customWidth="1"/>
    <col min="11" max="13" width="13.85546875" style="86" bestFit="1" customWidth="1"/>
    <col min="14" max="14" width="8.140625" style="157" customWidth="1"/>
    <col min="15" max="15" width="6.85546875" style="156" bestFit="1" customWidth="1"/>
    <col min="16" max="16" width="6.42578125" style="86" customWidth="1"/>
    <col min="17" max="16384" width="10.85546875" style="86"/>
  </cols>
  <sheetData>
    <row r="1" spans="1:15" s="204" customFormat="1" ht="15" x14ac:dyDescent="0.25">
      <c r="A1" s="323" t="s">
        <v>176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207"/>
      <c r="O1" s="205"/>
    </row>
    <row r="2" spans="1:15" s="204" customFormat="1" ht="15" x14ac:dyDescent="0.25">
      <c r="A2" s="323" t="s">
        <v>177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207"/>
      <c r="O2" s="205"/>
    </row>
    <row r="3" spans="1:15" s="204" customFormat="1" ht="15.75" thickBot="1" x14ac:dyDescent="0.3">
      <c r="A3" s="325" t="s">
        <v>185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206"/>
      <c r="O3" s="205"/>
    </row>
    <row r="4" spans="1:15" s="199" customFormat="1" ht="22.5" customHeight="1" thickTop="1" thickBot="1" x14ac:dyDescent="0.3">
      <c r="A4" s="285" t="s">
        <v>182</v>
      </c>
      <c r="B4" s="202" t="s">
        <v>3</v>
      </c>
      <c r="C4" s="203" t="s">
        <v>4</v>
      </c>
      <c r="D4" s="202" t="s">
        <v>5</v>
      </c>
      <c r="E4" s="202" t="s">
        <v>6</v>
      </c>
      <c r="F4" s="202" t="s">
        <v>7</v>
      </c>
      <c r="G4" s="202" t="s">
        <v>8</v>
      </c>
      <c r="H4" s="202" t="s">
        <v>9</v>
      </c>
      <c r="I4" s="202" t="s">
        <v>10</v>
      </c>
      <c r="J4" s="202" t="s">
        <v>11</v>
      </c>
      <c r="K4" s="202" t="s">
        <v>12</v>
      </c>
      <c r="L4" s="202" t="s">
        <v>13</v>
      </c>
      <c r="M4" s="202" t="s">
        <v>14</v>
      </c>
      <c r="N4" s="201" t="s">
        <v>146</v>
      </c>
      <c r="O4" s="200" t="s">
        <v>184</v>
      </c>
    </row>
    <row r="5" spans="1:15" s="195" customFormat="1" ht="12.75" thickTop="1" x14ac:dyDescent="0.25">
      <c r="A5" s="329" t="s">
        <v>143</v>
      </c>
      <c r="B5" s="330"/>
      <c r="C5" s="198">
        <f t="shared" ref="C5:M5" si="0">+C6+C35+C63+C68</f>
        <v>42023489000</v>
      </c>
      <c r="D5" s="198">
        <f t="shared" si="0"/>
        <v>46152377</v>
      </c>
      <c r="E5" s="198">
        <f t="shared" si="0"/>
        <v>46152377</v>
      </c>
      <c r="F5" s="198">
        <f t="shared" si="0"/>
        <v>42023489000</v>
      </c>
      <c r="G5" s="198">
        <f t="shared" si="0"/>
        <v>11551645000</v>
      </c>
      <c r="H5" s="198">
        <f t="shared" si="0"/>
        <v>27358697425.09</v>
      </c>
      <c r="I5" s="198">
        <f t="shared" si="0"/>
        <v>3113146574.9099998</v>
      </c>
      <c r="J5" s="198">
        <f t="shared" si="0"/>
        <v>10027088626.52</v>
      </c>
      <c r="K5" s="198">
        <f t="shared" si="0"/>
        <v>3444170398.73</v>
      </c>
      <c r="L5" s="198">
        <f t="shared" si="0"/>
        <v>3444170398.73</v>
      </c>
      <c r="M5" s="198">
        <f t="shared" si="0"/>
        <v>3397901555.4300003</v>
      </c>
      <c r="N5" s="197">
        <f t="shared" ref="N5:N36" si="1">+J5/F5</f>
        <v>0.23860676172128403</v>
      </c>
      <c r="O5" s="196">
        <f t="shared" ref="O5:O36" si="2">+K5/F5</f>
        <v>8.1958221001830672E-2</v>
      </c>
    </row>
    <row r="6" spans="1:15" s="195" customFormat="1" ht="12" x14ac:dyDescent="0.25">
      <c r="A6" s="329" t="s">
        <v>144</v>
      </c>
      <c r="B6" s="330"/>
      <c r="C6" s="198">
        <f t="shared" ref="C6:M6" si="3">+C7+C34</f>
        <v>19806287000</v>
      </c>
      <c r="D6" s="198">
        <f t="shared" si="3"/>
        <v>0</v>
      </c>
      <c r="E6" s="198">
        <f t="shared" si="3"/>
        <v>0</v>
      </c>
      <c r="F6" s="198">
        <f t="shared" si="3"/>
        <v>19806287000</v>
      </c>
      <c r="G6" s="198">
        <f t="shared" si="3"/>
        <v>1551645000</v>
      </c>
      <c r="H6" s="198">
        <f t="shared" si="3"/>
        <v>18254642000</v>
      </c>
      <c r="I6" s="198">
        <f t="shared" si="3"/>
        <v>0</v>
      </c>
      <c r="J6" s="198">
        <f t="shared" si="3"/>
        <v>2512530904</v>
      </c>
      <c r="K6" s="198">
        <f t="shared" si="3"/>
        <v>2482760131</v>
      </c>
      <c r="L6" s="198">
        <f t="shared" si="3"/>
        <v>2482760131</v>
      </c>
      <c r="M6" s="198">
        <f t="shared" si="3"/>
        <v>2479732409</v>
      </c>
      <c r="N6" s="197">
        <f t="shared" si="1"/>
        <v>0.12685522046610756</v>
      </c>
      <c r="O6" s="196">
        <f t="shared" si="2"/>
        <v>0.1253521233434616</v>
      </c>
    </row>
    <row r="7" spans="1:15" s="188" customFormat="1" x14ac:dyDescent="0.25">
      <c r="A7" s="194" t="s">
        <v>148</v>
      </c>
      <c r="B7" s="193" t="s">
        <v>149</v>
      </c>
      <c r="C7" s="191">
        <f t="shared" ref="C7:M7" si="4">+C9+C18+C28</f>
        <v>18254642000</v>
      </c>
      <c r="D7" s="192">
        <f t="shared" si="4"/>
        <v>0</v>
      </c>
      <c r="E7" s="191">
        <f t="shared" si="4"/>
        <v>0</v>
      </c>
      <c r="F7" s="191">
        <f t="shared" si="4"/>
        <v>18254642000</v>
      </c>
      <c r="G7" s="191">
        <f t="shared" si="4"/>
        <v>0</v>
      </c>
      <c r="H7" s="191">
        <f t="shared" si="4"/>
        <v>18254642000</v>
      </c>
      <c r="I7" s="191">
        <f t="shared" si="4"/>
        <v>0</v>
      </c>
      <c r="J7" s="191">
        <f t="shared" si="4"/>
        <v>2512530904</v>
      </c>
      <c r="K7" s="191">
        <f t="shared" si="4"/>
        <v>2482760131</v>
      </c>
      <c r="L7" s="191">
        <f t="shared" si="4"/>
        <v>2482760131</v>
      </c>
      <c r="M7" s="191">
        <f t="shared" si="4"/>
        <v>2479732409</v>
      </c>
      <c r="N7" s="190">
        <f t="shared" si="1"/>
        <v>0.13763791719388416</v>
      </c>
      <c r="O7" s="189">
        <f t="shared" si="2"/>
        <v>0.13600705678040687</v>
      </c>
    </row>
    <row r="8" spans="1:15" s="188" customFormat="1" x14ac:dyDescent="0.25">
      <c r="A8" s="194" t="s">
        <v>150</v>
      </c>
      <c r="B8" s="193" t="s">
        <v>151</v>
      </c>
      <c r="C8" s="191">
        <f t="shared" ref="C8:M8" si="5">+C9</f>
        <v>13164350000</v>
      </c>
      <c r="D8" s="192">
        <f t="shared" si="5"/>
        <v>0</v>
      </c>
      <c r="E8" s="191">
        <f t="shared" si="5"/>
        <v>0</v>
      </c>
      <c r="F8" s="191">
        <f t="shared" si="5"/>
        <v>13164350000</v>
      </c>
      <c r="G8" s="191">
        <f t="shared" si="5"/>
        <v>0</v>
      </c>
      <c r="H8" s="191">
        <f t="shared" si="5"/>
        <v>13164350000</v>
      </c>
      <c r="I8" s="191">
        <f t="shared" si="5"/>
        <v>0</v>
      </c>
      <c r="J8" s="191">
        <f t="shared" si="5"/>
        <v>1671241461</v>
      </c>
      <c r="K8" s="191">
        <f t="shared" si="5"/>
        <v>1657179837</v>
      </c>
      <c r="L8" s="191">
        <f t="shared" si="5"/>
        <v>1657179837</v>
      </c>
      <c r="M8" s="191">
        <f t="shared" si="5"/>
        <v>1654152115</v>
      </c>
      <c r="N8" s="190">
        <f t="shared" si="1"/>
        <v>0.12695206835126688</v>
      </c>
      <c r="O8" s="189">
        <f t="shared" si="2"/>
        <v>0.12588390896626114</v>
      </c>
    </row>
    <row r="9" spans="1:15" s="188" customFormat="1" x14ac:dyDescent="0.25">
      <c r="A9" s="194" t="s">
        <v>152</v>
      </c>
      <c r="B9" s="193" t="s">
        <v>153</v>
      </c>
      <c r="C9" s="191">
        <f t="shared" ref="C9:M9" si="6">SUM(C10:C17)</f>
        <v>13164350000</v>
      </c>
      <c r="D9" s="192">
        <f t="shared" si="6"/>
        <v>0</v>
      </c>
      <c r="E9" s="191">
        <f t="shared" si="6"/>
        <v>0</v>
      </c>
      <c r="F9" s="191">
        <f t="shared" si="6"/>
        <v>13164350000</v>
      </c>
      <c r="G9" s="191">
        <f t="shared" si="6"/>
        <v>0</v>
      </c>
      <c r="H9" s="191">
        <f t="shared" si="6"/>
        <v>13164350000</v>
      </c>
      <c r="I9" s="191">
        <f t="shared" si="6"/>
        <v>0</v>
      </c>
      <c r="J9" s="191">
        <f t="shared" si="6"/>
        <v>1671241461</v>
      </c>
      <c r="K9" s="191">
        <f t="shared" si="6"/>
        <v>1657179837</v>
      </c>
      <c r="L9" s="191">
        <f t="shared" si="6"/>
        <v>1657179837</v>
      </c>
      <c r="M9" s="191">
        <f t="shared" si="6"/>
        <v>1654152115</v>
      </c>
      <c r="N9" s="190">
        <f t="shared" si="1"/>
        <v>0.12695206835126688</v>
      </c>
      <c r="O9" s="189">
        <f t="shared" si="2"/>
        <v>0.12588390896626114</v>
      </c>
    </row>
    <row r="10" spans="1:15" x14ac:dyDescent="0.2">
      <c r="A10" s="166" t="s">
        <v>15</v>
      </c>
      <c r="B10" s="270" t="s">
        <v>16</v>
      </c>
      <c r="C10" s="165">
        <v>9307850000</v>
      </c>
      <c r="D10" s="165">
        <v>0</v>
      </c>
      <c r="E10" s="164">
        <v>0</v>
      </c>
      <c r="F10" s="164">
        <v>9307850000</v>
      </c>
      <c r="G10" s="164">
        <v>0</v>
      </c>
      <c r="H10" s="164">
        <v>9307850000</v>
      </c>
      <c r="I10" s="164">
        <v>0</v>
      </c>
      <c r="J10" s="164">
        <v>1392284130</v>
      </c>
      <c r="K10" s="164">
        <v>1392284130</v>
      </c>
      <c r="L10" s="164">
        <v>1392284130</v>
      </c>
      <c r="M10" s="164">
        <v>1390041373</v>
      </c>
      <c r="N10" s="163">
        <f t="shared" si="1"/>
        <v>0.14958171113629892</v>
      </c>
      <c r="O10" s="162">
        <f t="shared" si="2"/>
        <v>0.14958171113629892</v>
      </c>
    </row>
    <row r="11" spans="1:15" x14ac:dyDescent="0.2">
      <c r="A11" s="166" t="s">
        <v>17</v>
      </c>
      <c r="B11" s="270" t="s">
        <v>18</v>
      </c>
      <c r="C11" s="165">
        <v>550000000</v>
      </c>
      <c r="D11" s="165">
        <v>0</v>
      </c>
      <c r="E11" s="164">
        <v>0</v>
      </c>
      <c r="F11" s="164">
        <v>550000000</v>
      </c>
      <c r="G11" s="164">
        <v>0</v>
      </c>
      <c r="H11" s="164">
        <v>550000000</v>
      </c>
      <c r="I11" s="164">
        <v>0</v>
      </c>
      <c r="J11" s="164">
        <v>127950429</v>
      </c>
      <c r="K11" s="164">
        <v>127950429</v>
      </c>
      <c r="L11" s="164">
        <v>127950429</v>
      </c>
      <c r="M11" s="164">
        <v>127950429</v>
      </c>
      <c r="N11" s="163">
        <f t="shared" si="1"/>
        <v>0.23263714363636365</v>
      </c>
      <c r="O11" s="162">
        <f t="shared" si="2"/>
        <v>0.23263714363636365</v>
      </c>
    </row>
    <row r="12" spans="1:15" x14ac:dyDescent="0.2">
      <c r="A12" s="166" t="s">
        <v>19</v>
      </c>
      <c r="B12" s="270" t="s">
        <v>20</v>
      </c>
      <c r="C12" s="165">
        <v>16500000</v>
      </c>
      <c r="D12" s="165">
        <v>0</v>
      </c>
      <c r="E12" s="164">
        <v>0</v>
      </c>
      <c r="F12" s="164">
        <v>16500000</v>
      </c>
      <c r="G12" s="164">
        <v>0</v>
      </c>
      <c r="H12" s="164">
        <v>16500000</v>
      </c>
      <c r="I12" s="164">
        <v>0</v>
      </c>
      <c r="J12" s="164">
        <v>2403143</v>
      </c>
      <c r="K12" s="164">
        <v>2403143</v>
      </c>
      <c r="L12" s="164">
        <v>2403143</v>
      </c>
      <c r="M12" s="164">
        <v>2403143</v>
      </c>
      <c r="N12" s="163">
        <f t="shared" si="1"/>
        <v>0.1456450303030303</v>
      </c>
      <c r="O12" s="162">
        <f t="shared" si="2"/>
        <v>0.1456450303030303</v>
      </c>
    </row>
    <row r="13" spans="1:15" x14ac:dyDescent="0.2">
      <c r="A13" s="166" t="s">
        <v>21</v>
      </c>
      <c r="B13" s="270" t="s">
        <v>22</v>
      </c>
      <c r="C13" s="165">
        <v>900000000</v>
      </c>
      <c r="D13" s="165">
        <v>0</v>
      </c>
      <c r="E13" s="164">
        <v>0</v>
      </c>
      <c r="F13" s="164">
        <v>900000000</v>
      </c>
      <c r="G13" s="164">
        <v>0</v>
      </c>
      <c r="H13" s="164">
        <v>900000000</v>
      </c>
      <c r="I13" s="164">
        <v>0</v>
      </c>
      <c r="J13" s="164">
        <v>3507465</v>
      </c>
      <c r="K13" s="164">
        <v>1659772</v>
      </c>
      <c r="L13" s="164">
        <v>1659772</v>
      </c>
      <c r="M13" s="164">
        <v>1659772</v>
      </c>
      <c r="N13" s="163">
        <f t="shared" si="1"/>
        <v>3.8971833333333334E-3</v>
      </c>
      <c r="O13" s="162">
        <f t="shared" si="2"/>
        <v>1.8441911111111112E-3</v>
      </c>
    </row>
    <row r="14" spans="1:15" x14ac:dyDescent="0.2">
      <c r="A14" s="166" t="s">
        <v>23</v>
      </c>
      <c r="B14" s="270" t="s">
        <v>24</v>
      </c>
      <c r="C14" s="165">
        <v>450000000</v>
      </c>
      <c r="D14" s="165">
        <v>0</v>
      </c>
      <c r="E14" s="164">
        <v>0</v>
      </c>
      <c r="F14" s="164">
        <v>450000000</v>
      </c>
      <c r="G14" s="164">
        <v>0</v>
      </c>
      <c r="H14" s="164">
        <v>450000000</v>
      </c>
      <c r="I14" s="164">
        <v>0</v>
      </c>
      <c r="J14" s="164">
        <v>84780789</v>
      </c>
      <c r="K14" s="164">
        <v>83040797</v>
      </c>
      <c r="L14" s="164">
        <v>83040797</v>
      </c>
      <c r="M14" s="164">
        <v>82255832</v>
      </c>
      <c r="N14" s="163">
        <f t="shared" si="1"/>
        <v>0.18840175333333334</v>
      </c>
      <c r="O14" s="162">
        <f t="shared" si="2"/>
        <v>0.18453510444444443</v>
      </c>
    </row>
    <row r="15" spans="1:15" x14ac:dyDescent="0.2">
      <c r="A15" s="166" t="s">
        <v>25</v>
      </c>
      <c r="B15" s="270" t="s">
        <v>26</v>
      </c>
      <c r="C15" s="165">
        <v>90000000</v>
      </c>
      <c r="D15" s="165">
        <v>0</v>
      </c>
      <c r="E15" s="164">
        <v>0</v>
      </c>
      <c r="F15" s="164">
        <v>90000000</v>
      </c>
      <c r="G15" s="164">
        <v>0</v>
      </c>
      <c r="H15" s="164">
        <v>90000000</v>
      </c>
      <c r="I15" s="164">
        <v>0</v>
      </c>
      <c r="J15" s="164">
        <v>4171975</v>
      </c>
      <c r="K15" s="164">
        <v>4171975</v>
      </c>
      <c r="L15" s="164">
        <v>4171975</v>
      </c>
      <c r="M15" s="164">
        <v>4171975</v>
      </c>
      <c r="N15" s="163">
        <f t="shared" si="1"/>
        <v>4.635527777777778E-2</v>
      </c>
      <c r="O15" s="162">
        <f t="shared" si="2"/>
        <v>4.635527777777778E-2</v>
      </c>
    </row>
    <row r="16" spans="1:15" x14ac:dyDescent="0.2">
      <c r="A16" s="166" t="s">
        <v>27</v>
      </c>
      <c r="B16" s="270" t="s">
        <v>28</v>
      </c>
      <c r="C16" s="165">
        <v>1250000000</v>
      </c>
      <c r="D16" s="165">
        <v>0</v>
      </c>
      <c r="E16" s="164">
        <v>0</v>
      </c>
      <c r="F16" s="164">
        <v>1250000000</v>
      </c>
      <c r="G16" s="164">
        <v>0</v>
      </c>
      <c r="H16" s="164">
        <v>1250000000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3">
        <f t="shared" si="1"/>
        <v>0</v>
      </c>
      <c r="O16" s="162">
        <f t="shared" si="2"/>
        <v>0</v>
      </c>
    </row>
    <row r="17" spans="1:15" x14ac:dyDescent="0.2">
      <c r="A17" s="166" t="s">
        <v>29</v>
      </c>
      <c r="B17" s="270" t="s">
        <v>30</v>
      </c>
      <c r="C17" s="165">
        <v>600000000</v>
      </c>
      <c r="D17" s="165">
        <v>0</v>
      </c>
      <c r="E17" s="164">
        <v>0</v>
      </c>
      <c r="F17" s="164">
        <v>600000000</v>
      </c>
      <c r="G17" s="164">
        <v>0</v>
      </c>
      <c r="H17" s="164">
        <v>600000000</v>
      </c>
      <c r="I17" s="164">
        <v>0</v>
      </c>
      <c r="J17" s="164">
        <v>56143530</v>
      </c>
      <c r="K17" s="164">
        <v>45669591</v>
      </c>
      <c r="L17" s="164">
        <v>45669591</v>
      </c>
      <c r="M17" s="164">
        <v>45669591</v>
      </c>
      <c r="N17" s="163">
        <f t="shared" si="1"/>
        <v>9.3572550000000004E-2</v>
      </c>
      <c r="O17" s="162">
        <f t="shared" si="2"/>
        <v>7.6115984999999997E-2</v>
      </c>
    </row>
    <row r="18" spans="1:15" s="167" customFormat="1" x14ac:dyDescent="0.2">
      <c r="A18" s="187" t="s">
        <v>154</v>
      </c>
      <c r="B18" s="186" t="s">
        <v>155</v>
      </c>
      <c r="C18" s="175">
        <f t="shared" ref="C18:M18" si="7">SUM(C19:C27)</f>
        <v>4647924000</v>
      </c>
      <c r="D18" s="175">
        <f t="shared" si="7"/>
        <v>0</v>
      </c>
      <c r="E18" s="175">
        <f t="shared" si="7"/>
        <v>0</v>
      </c>
      <c r="F18" s="175">
        <f t="shared" si="7"/>
        <v>4647924000</v>
      </c>
      <c r="G18" s="175">
        <f t="shared" si="7"/>
        <v>0</v>
      </c>
      <c r="H18" s="175">
        <f t="shared" si="7"/>
        <v>4647924000</v>
      </c>
      <c r="I18" s="175">
        <f t="shared" si="7"/>
        <v>0</v>
      </c>
      <c r="J18" s="175">
        <f t="shared" si="7"/>
        <v>686612442</v>
      </c>
      <c r="K18" s="175">
        <f t="shared" si="7"/>
        <v>686612442</v>
      </c>
      <c r="L18" s="175">
        <f t="shared" si="7"/>
        <v>686612442</v>
      </c>
      <c r="M18" s="175">
        <f t="shared" si="7"/>
        <v>686612442</v>
      </c>
      <c r="N18" s="174">
        <f t="shared" si="1"/>
        <v>0.14772454153725406</v>
      </c>
      <c r="O18" s="173">
        <f t="shared" si="2"/>
        <v>0.14772454153725406</v>
      </c>
    </row>
    <row r="19" spans="1:15" x14ac:dyDescent="0.2">
      <c r="A19" s="166" t="s">
        <v>31</v>
      </c>
      <c r="B19" s="270" t="s">
        <v>32</v>
      </c>
      <c r="C19" s="165">
        <v>1520000000</v>
      </c>
      <c r="D19" s="165">
        <v>0</v>
      </c>
      <c r="E19" s="164">
        <v>0</v>
      </c>
      <c r="F19" s="164">
        <v>1520000000</v>
      </c>
      <c r="G19" s="164">
        <v>0</v>
      </c>
      <c r="H19" s="164">
        <v>1520000000</v>
      </c>
      <c r="I19" s="164">
        <v>0</v>
      </c>
      <c r="J19" s="164">
        <v>216276250</v>
      </c>
      <c r="K19" s="164">
        <v>216276250</v>
      </c>
      <c r="L19" s="164">
        <v>216276250</v>
      </c>
      <c r="M19" s="164">
        <v>216276250</v>
      </c>
      <c r="N19" s="163">
        <f t="shared" si="1"/>
        <v>0.14228700657894736</v>
      </c>
      <c r="O19" s="162">
        <f t="shared" si="2"/>
        <v>0.14228700657894736</v>
      </c>
    </row>
    <row r="20" spans="1:15" x14ac:dyDescent="0.2">
      <c r="A20" s="166" t="s">
        <v>33</v>
      </c>
      <c r="B20" s="270" t="s">
        <v>34</v>
      </c>
      <c r="C20" s="165">
        <v>997924000</v>
      </c>
      <c r="D20" s="165">
        <v>0</v>
      </c>
      <c r="E20" s="164">
        <v>0</v>
      </c>
      <c r="F20" s="164">
        <v>997924000</v>
      </c>
      <c r="G20" s="164">
        <v>0</v>
      </c>
      <c r="H20" s="164">
        <v>997924000</v>
      </c>
      <c r="I20" s="164">
        <v>0</v>
      </c>
      <c r="J20" s="164">
        <v>155643389</v>
      </c>
      <c r="K20" s="164">
        <v>155643389</v>
      </c>
      <c r="L20" s="164">
        <v>155643389</v>
      </c>
      <c r="M20" s="164">
        <v>155643389</v>
      </c>
      <c r="N20" s="163">
        <f t="shared" si="1"/>
        <v>0.15596717685915962</v>
      </c>
      <c r="O20" s="162">
        <f t="shared" si="2"/>
        <v>0.15596717685915962</v>
      </c>
    </row>
    <row r="21" spans="1:15" x14ac:dyDescent="0.2">
      <c r="A21" s="166" t="s">
        <v>35</v>
      </c>
      <c r="B21" s="270" t="s">
        <v>36</v>
      </c>
      <c r="C21" s="165">
        <v>1000000000</v>
      </c>
      <c r="D21" s="165">
        <v>0</v>
      </c>
      <c r="E21" s="164">
        <v>0</v>
      </c>
      <c r="F21" s="164">
        <v>1000000000</v>
      </c>
      <c r="G21" s="164">
        <v>0</v>
      </c>
      <c r="H21" s="164">
        <v>1000000000</v>
      </c>
      <c r="I21" s="164">
        <v>0</v>
      </c>
      <c r="J21" s="164">
        <v>154535503</v>
      </c>
      <c r="K21" s="164">
        <v>154535503</v>
      </c>
      <c r="L21" s="164">
        <v>154535503</v>
      </c>
      <c r="M21" s="164">
        <v>154535503</v>
      </c>
      <c r="N21" s="163">
        <f t="shared" si="1"/>
        <v>0.15453550299999999</v>
      </c>
      <c r="O21" s="162">
        <f t="shared" si="2"/>
        <v>0.15453550299999999</v>
      </c>
    </row>
    <row r="22" spans="1:15" x14ac:dyDescent="0.2">
      <c r="A22" s="166" t="s">
        <v>37</v>
      </c>
      <c r="B22" s="270" t="s">
        <v>38</v>
      </c>
      <c r="C22" s="165">
        <v>450000000</v>
      </c>
      <c r="D22" s="165">
        <v>0</v>
      </c>
      <c r="E22" s="164">
        <v>0</v>
      </c>
      <c r="F22" s="164">
        <v>450000000</v>
      </c>
      <c r="G22" s="164">
        <v>0</v>
      </c>
      <c r="H22" s="164">
        <v>450000000</v>
      </c>
      <c r="I22" s="164">
        <v>0</v>
      </c>
      <c r="J22" s="164">
        <v>66917400</v>
      </c>
      <c r="K22" s="164">
        <v>66917400</v>
      </c>
      <c r="L22" s="164">
        <v>66917400</v>
      </c>
      <c r="M22" s="164">
        <v>66917400</v>
      </c>
      <c r="N22" s="163">
        <f t="shared" si="1"/>
        <v>0.14870533333333333</v>
      </c>
      <c r="O22" s="162">
        <f t="shared" si="2"/>
        <v>0.14870533333333333</v>
      </c>
    </row>
    <row r="23" spans="1:15" ht="22.5" x14ac:dyDescent="0.2">
      <c r="A23" s="166" t="s">
        <v>39</v>
      </c>
      <c r="B23" s="270" t="s">
        <v>40</v>
      </c>
      <c r="C23" s="165">
        <v>70000000</v>
      </c>
      <c r="D23" s="165">
        <v>0</v>
      </c>
      <c r="E23" s="164">
        <v>0</v>
      </c>
      <c r="F23" s="164">
        <v>70000000</v>
      </c>
      <c r="G23" s="164">
        <v>0</v>
      </c>
      <c r="H23" s="164">
        <v>70000000</v>
      </c>
      <c r="I23" s="164">
        <v>0</v>
      </c>
      <c r="J23" s="164">
        <v>9553600</v>
      </c>
      <c r="K23" s="164">
        <v>9553600</v>
      </c>
      <c r="L23" s="164">
        <v>9553600</v>
      </c>
      <c r="M23" s="164">
        <v>9553600</v>
      </c>
      <c r="N23" s="163">
        <f t="shared" si="1"/>
        <v>0.13647999999999999</v>
      </c>
      <c r="O23" s="162">
        <f t="shared" si="2"/>
        <v>0.13647999999999999</v>
      </c>
    </row>
    <row r="24" spans="1:15" x14ac:dyDescent="0.2">
      <c r="A24" s="166" t="s">
        <v>41</v>
      </c>
      <c r="B24" s="270" t="s">
        <v>42</v>
      </c>
      <c r="C24" s="165">
        <v>350000000</v>
      </c>
      <c r="D24" s="165">
        <v>0</v>
      </c>
      <c r="E24" s="164">
        <v>0</v>
      </c>
      <c r="F24" s="164">
        <v>350000000</v>
      </c>
      <c r="G24" s="164">
        <v>0</v>
      </c>
      <c r="H24" s="164">
        <v>350000000</v>
      </c>
      <c r="I24" s="164">
        <v>0</v>
      </c>
      <c r="J24" s="164">
        <v>50189900</v>
      </c>
      <c r="K24" s="164">
        <v>50189900</v>
      </c>
      <c r="L24" s="164">
        <v>50189900</v>
      </c>
      <c r="M24" s="164">
        <v>50189900</v>
      </c>
      <c r="N24" s="163">
        <f t="shared" si="1"/>
        <v>0.1433997142857143</v>
      </c>
      <c r="O24" s="162">
        <f t="shared" si="2"/>
        <v>0.1433997142857143</v>
      </c>
    </row>
    <row r="25" spans="1:15" x14ac:dyDescent="0.2">
      <c r="A25" s="166" t="s">
        <v>43</v>
      </c>
      <c r="B25" s="270" t="s">
        <v>44</v>
      </c>
      <c r="C25" s="165">
        <v>70000000</v>
      </c>
      <c r="D25" s="165">
        <v>0</v>
      </c>
      <c r="E25" s="164">
        <v>0</v>
      </c>
      <c r="F25" s="164">
        <v>70000000</v>
      </c>
      <c r="G25" s="164">
        <v>0</v>
      </c>
      <c r="H25" s="164">
        <v>70000000</v>
      </c>
      <c r="I25" s="164">
        <v>0</v>
      </c>
      <c r="J25" s="164">
        <v>8378000</v>
      </c>
      <c r="K25" s="164">
        <v>8378000</v>
      </c>
      <c r="L25" s="164">
        <v>8378000</v>
      </c>
      <c r="M25" s="164">
        <v>8378000</v>
      </c>
      <c r="N25" s="163">
        <f t="shared" si="1"/>
        <v>0.11968571428571428</v>
      </c>
      <c r="O25" s="162">
        <f t="shared" si="2"/>
        <v>0.11968571428571428</v>
      </c>
    </row>
    <row r="26" spans="1:15" x14ac:dyDescent="0.2">
      <c r="A26" s="166" t="s">
        <v>45</v>
      </c>
      <c r="B26" s="270" t="s">
        <v>46</v>
      </c>
      <c r="C26" s="165">
        <v>70000000</v>
      </c>
      <c r="D26" s="165">
        <v>0</v>
      </c>
      <c r="E26" s="164">
        <v>0</v>
      </c>
      <c r="F26" s="164">
        <v>70000000</v>
      </c>
      <c r="G26" s="164">
        <v>0</v>
      </c>
      <c r="H26" s="164">
        <v>70000000</v>
      </c>
      <c r="I26" s="164">
        <v>0</v>
      </c>
      <c r="J26" s="164">
        <v>8378000</v>
      </c>
      <c r="K26" s="164">
        <v>8378000</v>
      </c>
      <c r="L26" s="164">
        <v>8378000</v>
      </c>
      <c r="M26" s="164">
        <v>8378000</v>
      </c>
      <c r="N26" s="163">
        <f t="shared" si="1"/>
        <v>0.11968571428571428</v>
      </c>
      <c r="O26" s="162">
        <f t="shared" si="2"/>
        <v>0.11968571428571428</v>
      </c>
    </row>
    <row r="27" spans="1:15" ht="22.5" x14ac:dyDescent="0.2">
      <c r="A27" s="166" t="s">
        <v>47</v>
      </c>
      <c r="B27" s="270" t="s">
        <v>48</v>
      </c>
      <c r="C27" s="165">
        <v>120000000</v>
      </c>
      <c r="D27" s="165">
        <v>0</v>
      </c>
      <c r="E27" s="164">
        <v>0</v>
      </c>
      <c r="F27" s="164">
        <v>120000000</v>
      </c>
      <c r="G27" s="164">
        <v>0</v>
      </c>
      <c r="H27" s="164">
        <v>120000000</v>
      </c>
      <c r="I27" s="164">
        <v>0</v>
      </c>
      <c r="J27" s="164">
        <v>16740400</v>
      </c>
      <c r="K27" s="164">
        <v>16740400</v>
      </c>
      <c r="L27" s="164">
        <v>16740400</v>
      </c>
      <c r="M27" s="164">
        <v>16740400</v>
      </c>
      <c r="N27" s="163">
        <f t="shared" si="1"/>
        <v>0.13950333333333334</v>
      </c>
      <c r="O27" s="162">
        <f t="shared" si="2"/>
        <v>0.13950333333333334</v>
      </c>
    </row>
    <row r="28" spans="1:15" s="167" customFormat="1" ht="22.5" x14ac:dyDescent="0.2">
      <c r="A28" s="187" t="s">
        <v>156</v>
      </c>
      <c r="B28" s="186" t="s">
        <v>157</v>
      </c>
      <c r="C28" s="175">
        <f t="shared" ref="C28:M28" si="8">SUM(C29:C33)</f>
        <v>442368000</v>
      </c>
      <c r="D28" s="175">
        <f t="shared" si="8"/>
        <v>0</v>
      </c>
      <c r="E28" s="175">
        <f t="shared" si="8"/>
        <v>0</v>
      </c>
      <c r="F28" s="175">
        <f t="shared" si="8"/>
        <v>442368000</v>
      </c>
      <c r="G28" s="175">
        <f t="shared" si="8"/>
        <v>0</v>
      </c>
      <c r="H28" s="175">
        <f t="shared" si="8"/>
        <v>442368000</v>
      </c>
      <c r="I28" s="175">
        <f t="shared" si="8"/>
        <v>0</v>
      </c>
      <c r="J28" s="175">
        <f t="shared" si="8"/>
        <v>154677001</v>
      </c>
      <c r="K28" s="175">
        <f t="shared" si="8"/>
        <v>138967852</v>
      </c>
      <c r="L28" s="175">
        <f t="shared" si="8"/>
        <v>138967852</v>
      </c>
      <c r="M28" s="175">
        <f t="shared" si="8"/>
        <v>138967852</v>
      </c>
      <c r="N28" s="174">
        <f t="shared" si="1"/>
        <v>0.34965684904875577</v>
      </c>
      <c r="O28" s="173">
        <f t="shared" si="2"/>
        <v>0.3141453540943287</v>
      </c>
    </row>
    <row r="29" spans="1:15" x14ac:dyDescent="0.2">
      <c r="A29" s="166" t="s">
        <v>49</v>
      </c>
      <c r="B29" s="270" t="s">
        <v>50</v>
      </c>
      <c r="C29" s="165">
        <v>142368000</v>
      </c>
      <c r="D29" s="165">
        <v>0</v>
      </c>
      <c r="E29" s="164">
        <v>0</v>
      </c>
      <c r="F29" s="164">
        <v>142368000</v>
      </c>
      <c r="G29" s="164">
        <v>0</v>
      </c>
      <c r="H29" s="164">
        <v>142368000</v>
      </c>
      <c r="I29" s="164">
        <v>0</v>
      </c>
      <c r="J29" s="164">
        <v>62608979</v>
      </c>
      <c r="K29" s="164">
        <v>62608979</v>
      </c>
      <c r="L29" s="164">
        <v>62608979</v>
      </c>
      <c r="M29" s="164">
        <v>62608979</v>
      </c>
      <c r="N29" s="163">
        <f t="shared" si="1"/>
        <v>0.43976862075747358</v>
      </c>
      <c r="O29" s="162">
        <f t="shared" si="2"/>
        <v>0.43976862075747358</v>
      </c>
    </row>
    <row r="30" spans="1:15" x14ac:dyDescent="0.2">
      <c r="A30" s="166" t="s">
        <v>51</v>
      </c>
      <c r="B30" s="270" t="s">
        <v>52</v>
      </c>
      <c r="C30" s="165">
        <v>50000000</v>
      </c>
      <c r="D30" s="165">
        <v>0</v>
      </c>
      <c r="E30" s="164">
        <v>0</v>
      </c>
      <c r="F30" s="164">
        <v>50000000</v>
      </c>
      <c r="G30" s="164">
        <v>0</v>
      </c>
      <c r="H30" s="164">
        <v>50000000</v>
      </c>
      <c r="I30" s="164">
        <v>0</v>
      </c>
      <c r="J30" s="164">
        <v>21703231</v>
      </c>
      <c r="K30" s="164">
        <v>7272881</v>
      </c>
      <c r="L30" s="164">
        <v>7272881</v>
      </c>
      <c r="M30" s="164">
        <v>7272881</v>
      </c>
      <c r="N30" s="163">
        <f t="shared" si="1"/>
        <v>0.43406462000000001</v>
      </c>
      <c r="O30" s="162">
        <f t="shared" si="2"/>
        <v>0.14545762000000001</v>
      </c>
    </row>
    <row r="31" spans="1:15" x14ac:dyDescent="0.2">
      <c r="A31" s="166" t="s">
        <v>53</v>
      </c>
      <c r="B31" s="270" t="s">
        <v>54</v>
      </c>
      <c r="C31" s="165">
        <v>40000000</v>
      </c>
      <c r="D31" s="165">
        <v>0</v>
      </c>
      <c r="E31" s="164">
        <v>0</v>
      </c>
      <c r="F31" s="164">
        <v>40000000</v>
      </c>
      <c r="G31" s="164">
        <v>0</v>
      </c>
      <c r="H31" s="164">
        <v>40000000</v>
      </c>
      <c r="I31" s="164">
        <v>0</v>
      </c>
      <c r="J31" s="164">
        <v>6949262</v>
      </c>
      <c r="K31" s="164">
        <v>5670463</v>
      </c>
      <c r="L31" s="164">
        <v>5670463</v>
      </c>
      <c r="M31" s="164">
        <v>5670463</v>
      </c>
      <c r="N31" s="163">
        <f t="shared" si="1"/>
        <v>0.17373155000000001</v>
      </c>
      <c r="O31" s="162">
        <f t="shared" si="2"/>
        <v>0.141761575</v>
      </c>
    </row>
    <row r="32" spans="1:15" x14ac:dyDescent="0.2">
      <c r="A32" s="166" t="s">
        <v>55</v>
      </c>
      <c r="B32" s="270" t="s">
        <v>56</v>
      </c>
      <c r="C32" s="165">
        <v>150000000</v>
      </c>
      <c r="D32" s="165">
        <v>0</v>
      </c>
      <c r="E32" s="164">
        <v>0</v>
      </c>
      <c r="F32" s="164">
        <v>150000000</v>
      </c>
      <c r="G32" s="164">
        <v>0</v>
      </c>
      <c r="H32" s="164">
        <v>150000000</v>
      </c>
      <c r="I32" s="164">
        <v>0</v>
      </c>
      <c r="J32" s="164">
        <v>44127866</v>
      </c>
      <c r="K32" s="164">
        <v>44127866</v>
      </c>
      <c r="L32" s="164">
        <v>44127866</v>
      </c>
      <c r="M32" s="164">
        <v>44127866</v>
      </c>
      <c r="N32" s="163">
        <f t="shared" si="1"/>
        <v>0.29418577333333334</v>
      </c>
      <c r="O32" s="162">
        <f t="shared" si="2"/>
        <v>0.29418577333333334</v>
      </c>
    </row>
    <row r="33" spans="1:15" x14ac:dyDescent="0.2">
      <c r="A33" s="166" t="s">
        <v>57</v>
      </c>
      <c r="B33" s="270" t="s">
        <v>58</v>
      </c>
      <c r="C33" s="165">
        <v>60000000</v>
      </c>
      <c r="D33" s="165">
        <v>0</v>
      </c>
      <c r="E33" s="164">
        <v>0</v>
      </c>
      <c r="F33" s="164">
        <v>60000000</v>
      </c>
      <c r="G33" s="164">
        <v>0</v>
      </c>
      <c r="H33" s="164">
        <v>60000000</v>
      </c>
      <c r="I33" s="164">
        <v>0</v>
      </c>
      <c r="J33" s="164">
        <v>19287663</v>
      </c>
      <c r="K33" s="164">
        <v>19287663</v>
      </c>
      <c r="L33" s="164">
        <v>19287663</v>
      </c>
      <c r="M33" s="164">
        <v>19287663</v>
      </c>
      <c r="N33" s="163">
        <f t="shared" si="1"/>
        <v>0.32146105000000003</v>
      </c>
      <c r="O33" s="162">
        <f t="shared" si="2"/>
        <v>0.32146105000000003</v>
      </c>
    </row>
    <row r="34" spans="1:15" s="133" customFormat="1" ht="24" x14ac:dyDescent="0.2">
      <c r="A34" s="286" t="s">
        <v>158</v>
      </c>
      <c r="B34" s="257" t="s">
        <v>159</v>
      </c>
      <c r="C34" s="136">
        <v>1551645000</v>
      </c>
      <c r="D34" s="138">
        <v>0</v>
      </c>
      <c r="E34" s="138">
        <v>0</v>
      </c>
      <c r="F34" s="136">
        <v>1551645000</v>
      </c>
      <c r="G34" s="137">
        <v>1551645000</v>
      </c>
      <c r="H34" s="137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5">
        <f t="shared" si="1"/>
        <v>0</v>
      </c>
      <c r="O34" s="134">
        <f t="shared" si="2"/>
        <v>0</v>
      </c>
    </row>
    <row r="35" spans="1:15" s="8" customFormat="1" ht="12" x14ac:dyDescent="0.2">
      <c r="A35" s="334" t="s">
        <v>160</v>
      </c>
      <c r="B35" s="333"/>
      <c r="C35" s="185">
        <f t="shared" ref="C35:M35" si="9">+C36+C45</f>
        <v>11171595000</v>
      </c>
      <c r="D35" s="185">
        <f t="shared" si="9"/>
        <v>46152377</v>
      </c>
      <c r="E35" s="185">
        <f t="shared" si="9"/>
        <v>46152377</v>
      </c>
      <c r="F35" s="185">
        <f t="shared" si="9"/>
        <v>11171595000</v>
      </c>
      <c r="G35" s="185">
        <f t="shared" si="9"/>
        <v>0</v>
      </c>
      <c r="H35" s="185">
        <f t="shared" si="9"/>
        <v>8990007425.0900002</v>
      </c>
      <c r="I35" s="185">
        <f t="shared" si="9"/>
        <v>2181587574.9099998</v>
      </c>
      <c r="J35" s="185">
        <f t="shared" si="9"/>
        <v>7481238281.5200005</v>
      </c>
      <c r="K35" s="185">
        <f t="shared" si="9"/>
        <v>928090826.73000002</v>
      </c>
      <c r="L35" s="185">
        <f t="shared" si="9"/>
        <v>928090826.73000002</v>
      </c>
      <c r="M35" s="185">
        <f t="shared" si="9"/>
        <v>884849705.43000007</v>
      </c>
      <c r="N35" s="184">
        <f t="shared" si="1"/>
        <v>0.66966608452239818</v>
      </c>
      <c r="O35" s="183">
        <f t="shared" si="2"/>
        <v>8.3075946338011714E-2</v>
      </c>
    </row>
    <row r="36" spans="1:15" s="176" customFormat="1" ht="12" x14ac:dyDescent="0.2">
      <c r="A36" s="182" t="s">
        <v>161</v>
      </c>
      <c r="B36" s="181" t="s">
        <v>162</v>
      </c>
      <c r="C36" s="180">
        <f t="shared" ref="C36:M36" si="10">+C37</f>
        <v>208047746</v>
      </c>
      <c r="D36" s="180">
        <f t="shared" si="10"/>
        <v>12000000</v>
      </c>
      <c r="E36" s="179">
        <f t="shared" si="10"/>
        <v>0</v>
      </c>
      <c r="F36" s="179">
        <f t="shared" si="10"/>
        <v>220047746</v>
      </c>
      <c r="G36" s="179">
        <f t="shared" si="10"/>
        <v>0</v>
      </c>
      <c r="H36" s="179">
        <f t="shared" si="10"/>
        <v>103400876.39</v>
      </c>
      <c r="I36" s="179">
        <f t="shared" si="10"/>
        <v>116646869.61</v>
      </c>
      <c r="J36" s="179">
        <f t="shared" si="10"/>
        <v>21198347.390000001</v>
      </c>
      <c r="K36" s="179">
        <f t="shared" si="10"/>
        <v>1090909.0900000001</v>
      </c>
      <c r="L36" s="179">
        <f t="shared" si="10"/>
        <v>1090909.0900000001</v>
      </c>
      <c r="M36" s="179">
        <f t="shared" si="10"/>
        <v>1090909.0900000001</v>
      </c>
      <c r="N36" s="178">
        <f t="shared" si="1"/>
        <v>9.6335217130558565E-2</v>
      </c>
      <c r="O36" s="177">
        <f t="shared" si="2"/>
        <v>4.9576017470317557E-3</v>
      </c>
    </row>
    <row r="37" spans="1:15" s="176" customFormat="1" ht="12" x14ac:dyDescent="0.2">
      <c r="A37" s="182" t="s">
        <v>163</v>
      </c>
      <c r="B37" s="181" t="s">
        <v>164</v>
      </c>
      <c r="C37" s="180">
        <f t="shared" ref="C37:M37" si="11">SUM(C38:C44)</f>
        <v>208047746</v>
      </c>
      <c r="D37" s="180">
        <f t="shared" si="11"/>
        <v>12000000</v>
      </c>
      <c r="E37" s="179">
        <f t="shared" si="11"/>
        <v>0</v>
      </c>
      <c r="F37" s="179">
        <f t="shared" si="11"/>
        <v>220047746</v>
      </c>
      <c r="G37" s="179">
        <f t="shared" si="11"/>
        <v>0</v>
      </c>
      <c r="H37" s="179">
        <f t="shared" si="11"/>
        <v>103400876.39</v>
      </c>
      <c r="I37" s="179">
        <f t="shared" si="11"/>
        <v>116646869.61</v>
      </c>
      <c r="J37" s="179">
        <f t="shared" si="11"/>
        <v>21198347.390000001</v>
      </c>
      <c r="K37" s="179">
        <f t="shared" si="11"/>
        <v>1090909.0900000001</v>
      </c>
      <c r="L37" s="179">
        <f t="shared" si="11"/>
        <v>1090909.0900000001</v>
      </c>
      <c r="M37" s="179">
        <f t="shared" si="11"/>
        <v>1090909.0900000001</v>
      </c>
      <c r="N37" s="178">
        <f t="shared" ref="N37:N70" si="12">+J37/F37</f>
        <v>9.6335217130558565E-2</v>
      </c>
      <c r="O37" s="177">
        <f t="shared" ref="O37:O70" si="13">+K37/F37</f>
        <v>4.9576017470317557E-3</v>
      </c>
    </row>
    <row r="38" spans="1:15" ht="33.75" x14ac:dyDescent="0.2">
      <c r="A38" s="166" t="s">
        <v>59</v>
      </c>
      <c r="B38" s="270" t="s">
        <v>60</v>
      </c>
      <c r="C38" s="165">
        <v>0</v>
      </c>
      <c r="D38" s="165">
        <v>12000000</v>
      </c>
      <c r="E38" s="164">
        <v>0</v>
      </c>
      <c r="F38" s="164">
        <v>12000000</v>
      </c>
      <c r="G38" s="164">
        <v>0</v>
      </c>
      <c r="H38" s="164">
        <v>1090909.0900000001</v>
      </c>
      <c r="I38" s="164">
        <v>10909090.91</v>
      </c>
      <c r="J38" s="164">
        <v>1090909.0900000001</v>
      </c>
      <c r="K38" s="164">
        <v>1090909.0900000001</v>
      </c>
      <c r="L38" s="164">
        <v>1090909.0900000001</v>
      </c>
      <c r="M38" s="164">
        <v>1090909.0900000001</v>
      </c>
      <c r="N38" s="163">
        <f t="shared" si="12"/>
        <v>9.0909090833333345E-2</v>
      </c>
      <c r="O38" s="162">
        <f t="shared" si="13"/>
        <v>9.0909090833333345E-2</v>
      </c>
    </row>
    <row r="39" spans="1:15" x14ac:dyDescent="0.2">
      <c r="A39" s="166" t="s">
        <v>61</v>
      </c>
      <c r="B39" s="270" t="s">
        <v>62</v>
      </c>
      <c r="C39" s="165">
        <v>26000000</v>
      </c>
      <c r="D39" s="165">
        <v>0</v>
      </c>
      <c r="E39" s="164">
        <v>0</v>
      </c>
      <c r="F39" s="164">
        <v>26000000</v>
      </c>
      <c r="G39" s="164">
        <v>0</v>
      </c>
      <c r="H39" s="164">
        <v>0</v>
      </c>
      <c r="I39" s="164">
        <v>26000000</v>
      </c>
      <c r="J39" s="164">
        <v>0</v>
      </c>
      <c r="K39" s="164">
        <v>0</v>
      </c>
      <c r="L39" s="164">
        <v>0</v>
      </c>
      <c r="M39" s="164">
        <v>0</v>
      </c>
      <c r="N39" s="163">
        <f t="shared" si="12"/>
        <v>0</v>
      </c>
      <c r="O39" s="162">
        <f t="shared" si="13"/>
        <v>0</v>
      </c>
    </row>
    <row r="40" spans="1:15" ht="22.5" x14ac:dyDescent="0.2">
      <c r="A40" s="166" t="s">
        <v>63</v>
      </c>
      <c r="B40" s="270" t="s">
        <v>64</v>
      </c>
      <c r="C40" s="165">
        <v>25146655</v>
      </c>
      <c r="D40" s="165">
        <v>0</v>
      </c>
      <c r="E40" s="164">
        <v>0</v>
      </c>
      <c r="F40" s="164">
        <v>25146655</v>
      </c>
      <c r="G40" s="164">
        <v>0</v>
      </c>
      <c r="H40" s="164">
        <v>25146655</v>
      </c>
      <c r="I40" s="164">
        <v>0</v>
      </c>
      <c r="J40" s="164">
        <v>0</v>
      </c>
      <c r="K40" s="164">
        <v>0</v>
      </c>
      <c r="L40" s="164">
        <v>0</v>
      </c>
      <c r="M40" s="164">
        <v>0</v>
      </c>
      <c r="N40" s="163">
        <f t="shared" si="12"/>
        <v>0</v>
      </c>
      <c r="O40" s="162">
        <f t="shared" si="13"/>
        <v>0</v>
      </c>
    </row>
    <row r="41" spans="1:15" ht="22.5" x14ac:dyDescent="0.2">
      <c r="A41" s="166" t="s">
        <v>65</v>
      </c>
      <c r="B41" s="270" t="s">
        <v>66</v>
      </c>
      <c r="C41" s="165">
        <v>24845217</v>
      </c>
      <c r="D41" s="165">
        <v>0</v>
      </c>
      <c r="E41" s="164">
        <v>0</v>
      </c>
      <c r="F41" s="164">
        <v>24845217</v>
      </c>
      <c r="G41" s="164">
        <v>0</v>
      </c>
      <c r="H41" s="164">
        <v>20107438.300000001</v>
      </c>
      <c r="I41" s="164">
        <v>4737778.7</v>
      </c>
      <c r="J41" s="164">
        <v>20107438.300000001</v>
      </c>
      <c r="K41" s="164">
        <v>0</v>
      </c>
      <c r="L41" s="164">
        <v>0</v>
      </c>
      <c r="M41" s="164">
        <v>0</v>
      </c>
      <c r="N41" s="163">
        <f t="shared" si="12"/>
        <v>0.8093082181572413</v>
      </c>
      <c r="O41" s="162">
        <f t="shared" si="13"/>
        <v>0</v>
      </c>
    </row>
    <row r="42" spans="1:15" ht="22.5" x14ac:dyDescent="0.2">
      <c r="A42" s="166" t="s">
        <v>67</v>
      </c>
      <c r="B42" s="270" t="s">
        <v>68</v>
      </c>
      <c r="C42" s="165">
        <v>50000000</v>
      </c>
      <c r="D42" s="165">
        <v>0</v>
      </c>
      <c r="E42" s="164">
        <v>0</v>
      </c>
      <c r="F42" s="164">
        <v>50000000</v>
      </c>
      <c r="G42" s="164">
        <v>0</v>
      </c>
      <c r="H42" s="164">
        <v>0</v>
      </c>
      <c r="I42" s="164">
        <v>50000000</v>
      </c>
      <c r="J42" s="164">
        <v>0</v>
      </c>
      <c r="K42" s="164">
        <v>0</v>
      </c>
      <c r="L42" s="164">
        <v>0</v>
      </c>
      <c r="M42" s="164">
        <v>0</v>
      </c>
      <c r="N42" s="163">
        <f t="shared" si="12"/>
        <v>0</v>
      </c>
      <c r="O42" s="162">
        <f t="shared" si="13"/>
        <v>0</v>
      </c>
    </row>
    <row r="43" spans="1:15" ht="22.5" x14ac:dyDescent="0.2">
      <c r="A43" s="166" t="s">
        <v>69</v>
      </c>
      <c r="B43" s="270" t="s">
        <v>70</v>
      </c>
      <c r="C43" s="165">
        <v>57055874</v>
      </c>
      <c r="D43" s="165">
        <v>0</v>
      </c>
      <c r="E43" s="164">
        <v>0</v>
      </c>
      <c r="F43" s="164">
        <v>57055874</v>
      </c>
      <c r="G43" s="164">
        <v>0</v>
      </c>
      <c r="H43" s="164">
        <v>57055874</v>
      </c>
      <c r="I43" s="164">
        <v>0</v>
      </c>
      <c r="J43" s="164">
        <v>0</v>
      </c>
      <c r="K43" s="164">
        <v>0</v>
      </c>
      <c r="L43" s="164">
        <v>0</v>
      </c>
      <c r="M43" s="164">
        <v>0</v>
      </c>
      <c r="N43" s="163">
        <f t="shared" si="12"/>
        <v>0</v>
      </c>
      <c r="O43" s="162">
        <f t="shared" si="13"/>
        <v>0</v>
      </c>
    </row>
    <row r="44" spans="1:15" ht="22.5" x14ac:dyDescent="0.2">
      <c r="A44" s="166" t="s">
        <v>71</v>
      </c>
      <c r="B44" s="270" t="s">
        <v>72</v>
      </c>
      <c r="C44" s="165">
        <v>25000000</v>
      </c>
      <c r="D44" s="165">
        <v>0</v>
      </c>
      <c r="E44" s="164">
        <v>0</v>
      </c>
      <c r="F44" s="164">
        <v>25000000</v>
      </c>
      <c r="G44" s="164">
        <v>0</v>
      </c>
      <c r="H44" s="164">
        <v>0</v>
      </c>
      <c r="I44" s="164">
        <v>25000000</v>
      </c>
      <c r="J44" s="164">
        <v>0</v>
      </c>
      <c r="K44" s="164">
        <v>0</v>
      </c>
      <c r="L44" s="164">
        <v>0</v>
      </c>
      <c r="M44" s="164">
        <v>0</v>
      </c>
      <c r="N44" s="163">
        <f t="shared" si="12"/>
        <v>0</v>
      </c>
      <c r="O44" s="162">
        <f t="shared" si="13"/>
        <v>0</v>
      </c>
    </row>
    <row r="45" spans="1:15" s="167" customFormat="1" ht="12" x14ac:dyDescent="0.2">
      <c r="A45" s="287" t="s">
        <v>165</v>
      </c>
      <c r="B45" s="268" t="s">
        <v>166</v>
      </c>
      <c r="C45" s="175">
        <f t="shared" ref="C45:M45" si="14">SUM(C46:C62)</f>
        <v>10963547254</v>
      </c>
      <c r="D45" s="175">
        <f t="shared" si="14"/>
        <v>34152377</v>
      </c>
      <c r="E45" s="175">
        <f t="shared" si="14"/>
        <v>46152377</v>
      </c>
      <c r="F45" s="175">
        <f t="shared" si="14"/>
        <v>10951547254</v>
      </c>
      <c r="G45" s="175">
        <f t="shared" si="14"/>
        <v>0</v>
      </c>
      <c r="H45" s="175">
        <f t="shared" si="14"/>
        <v>8886606548.7000008</v>
      </c>
      <c r="I45" s="175">
        <f t="shared" si="14"/>
        <v>2064940705.3</v>
      </c>
      <c r="J45" s="175">
        <f t="shared" si="14"/>
        <v>7460039934.1300001</v>
      </c>
      <c r="K45" s="175">
        <f t="shared" si="14"/>
        <v>926999917.63999999</v>
      </c>
      <c r="L45" s="175">
        <f t="shared" si="14"/>
        <v>926999917.63999999</v>
      </c>
      <c r="M45" s="175">
        <f t="shared" si="14"/>
        <v>883758796.34000003</v>
      </c>
      <c r="N45" s="174">
        <f t="shared" si="12"/>
        <v>0.68118593301099595</v>
      </c>
      <c r="O45" s="173">
        <f t="shared" si="13"/>
        <v>8.4645566159742197E-2</v>
      </c>
    </row>
    <row r="46" spans="1:15" ht="22.5" x14ac:dyDescent="0.2">
      <c r="A46" s="166" t="s">
        <v>73</v>
      </c>
      <c r="B46" s="270" t="s">
        <v>74</v>
      </c>
      <c r="C46" s="165">
        <v>5000000</v>
      </c>
      <c r="D46" s="165">
        <v>0</v>
      </c>
      <c r="E46" s="164">
        <v>0</v>
      </c>
      <c r="F46" s="164">
        <v>5000000</v>
      </c>
      <c r="G46" s="164">
        <v>0</v>
      </c>
      <c r="H46" s="164">
        <v>5000000</v>
      </c>
      <c r="I46" s="164">
        <v>0</v>
      </c>
      <c r="J46" s="164">
        <v>943794</v>
      </c>
      <c r="K46" s="164">
        <v>943794</v>
      </c>
      <c r="L46" s="164">
        <v>943794</v>
      </c>
      <c r="M46" s="164">
        <v>943794</v>
      </c>
      <c r="N46" s="163">
        <f t="shared" si="12"/>
        <v>0.1887588</v>
      </c>
      <c r="O46" s="162">
        <f t="shared" si="13"/>
        <v>0.1887588</v>
      </c>
    </row>
    <row r="47" spans="1:15" x14ac:dyDescent="0.2">
      <c r="A47" s="166" t="s">
        <v>75</v>
      </c>
      <c r="B47" s="270" t="s">
        <v>76</v>
      </c>
      <c r="C47" s="165">
        <v>1634027480</v>
      </c>
      <c r="D47" s="165">
        <v>0</v>
      </c>
      <c r="E47" s="164">
        <v>0</v>
      </c>
      <c r="F47" s="164">
        <v>1634027480</v>
      </c>
      <c r="G47" s="164">
        <v>0</v>
      </c>
      <c r="H47" s="164">
        <v>1633050480</v>
      </c>
      <c r="I47" s="164">
        <v>977000</v>
      </c>
      <c r="J47" s="164">
        <v>1633050480</v>
      </c>
      <c r="K47" s="164">
        <v>104463502.5</v>
      </c>
      <c r="L47" s="164">
        <v>104463502.5</v>
      </c>
      <c r="M47" s="164">
        <v>104463502.5</v>
      </c>
      <c r="N47" s="163">
        <f t="shared" si="12"/>
        <v>0.99940209083876608</v>
      </c>
      <c r="O47" s="162">
        <f t="shared" si="13"/>
        <v>6.3930076928693999E-2</v>
      </c>
    </row>
    <row r="48" spans="1:15" x14ac:dyDescent="0.2">
      <c r="A48" s="166" t="s">
        <v>77</v>
      </c>
      <c r="B48" s="270" t="s">
        <v>78</v>
      </c>
      <c r="C48" s="165">
        <v>2000000</v>
      </c>
      <c r="D48" s="165">
        <v>0</v>
      </c>
      <c r="E48" s="164">
        <v>0</v>
      </c>
      <c r="F48" s="164">
        <v>2000000</v>
      </c>
      <c r="G48" s="164">
        <v>0</v>
      </c>
      <c r="H48" s="164">
        <v>0</v>
      </c>
      <c r="I48" s="164">
        <v>2000000</v>
      </c>
      <c r="J48" s="164">
        <v>0</v>
      </c>
      <c r="K48" s="164">
        <v>0</v>
      </c>
      <c r="L48" s="164">
        <v>0</v>
      </c>
      <c r="M48" s="164">
        <v>0</v>
      </c>
      <c r="N48" s="163">
        <f t="shared" si="12"/>
        <v>0</v>
      </c>
      <c r="O48" s="162">
        <f t="shared" si="13"/>
        <v>0</v>
      </c>
    </row>
    <row r="49" spans="1:15" x14ac:dyDescent="0.2">
      <c r="A49" s="166" t="s">
        <v>79</v>
      </c>
      <c r="B49" s="270" t="s">
        <v>80</v>
      </c>
      <c r="C49" s="165">
        <v>16068000</v>
      </c>
      <c r="D49" s="165">
        <v>0</v>
      </c>
      <c r="E49" s="164">
        <v>0</v>
      </c>
      <c r="F49" s="164">
        <v>16068000</v>
      </c>
      <c r="G49" s="164">
        <v>0</v>
      </c>
      <c r="H49" s="164">
        <v>16068000</v>
      </c>
      <c r="I49" s="164">
        <v>0</v>
      </c>
      <c r="J49" s="164">
        <v>16068000</v>
      </c>
      <c r="K49" s="164">
        <v>0</v>
      </c>
      <c r="L49" s="164">
        <v>0</v>
      </c>
      <c r="M49" s="164">
        <v>0</v>
      </c>
      <c r="N49" s="163">
        <f t="shared" si="12"/>
        <v>1</v>
      </c>
      <c r="O49" s="162">
        <f t="shared" si="13"/>
        <v>0</v>
      </c>
    </row>
    <row r="50" spans="1:15" ht="22.5" x14ac:dyDescent="0.2">
      <c r="A50" s="166" t="s">
        <v>81</v>
      </c>
      <c r="B50" s="270" t="s">
        <v>82</v>
      </c>
      <c r="C50" s="165">
        <v>96000000</v>
      </c>
      <c r="D50" s="165">
        <v>0</v>
      </c>
      <c r="E50" s="164">
        <v>0</v>
      </c>
      <c r="F50" s="164">
        <v>96000000</v>
      </c>
      <c r="G50" s="164">
        <v>0</v>
      </c>
      <c r="H50" s="164">
        <v>96000000</v>
      </c>
      <c r="I50" s="164">
        <v>0</v>
      </c>
      <c r="J50" s="164">
        <v>16617070</v>
      </c>
      <c r="K50" s="164">
        <v>16617070</v>
      </c>
      <c r="L50" s="164">
        <v>16617070</v>
      </c>
      <c r="M50" s="164">
        <v>16617070</v>
      </c>
      <c r="N50" s="163">
        <f t="shared" si="12"/>
        <v>0.17309447916666668</v>
      </c>
      <c r="O50" s="162">
        <f t="shared" si="13"/>
        <v>0.17309447916666668</v>
      </c>
    </row>
    <row r="51" spans="1:15" x14ac:dyDescent="0.2">
      <c r="A51" s="166" t="s">
        <v>83</v>
      </c>
      <c r="B51" s="270" t="s">
        <v>84</v>
      </c>
      <c r="C51" s="165">
        <v>15868925</v>
      </c>
      <c r="D51" s="165">
        <v>0</v>
      </c>
      <c r="E51" s="164">
        <v>800</v>
      </c>
      <c r="F51" s="164">
        <v>15868125</v>
      </c>
      <c r="G51" s="164">
        <v>0</v>
      </c>
      <c r="H51" s="164">
        <v>0</v>
      </c>
      <c r="I51" s="164">
        <v>15868125</v>
      </c>
      <c r="J51" s="164">
        <v>0</v>
      </c>
      <c r="K51" s="164">
        <v>0</v>
      </c>
      <c r="L51" s="164">
        <v>0</v>
      </c>
      <c r="M51" s="164">
        <v>0</v>
      </c>
      <c r="N51" s="163">
        <f t="shared" si="12"/>
        <v>0</v>
      </c>
      <c r="O51" s="162">
        <f t="shared" si="13"/>
        <v>0</v>
      </c>
    </row>
    <row r="52" spans="1:15" x14ac:dyDescent="0.2">
      <c r="A52" s="166" t="s">
        <v>85</v>
      </c>
      <c r="B52" s="270" t="s">
        <v>86</v>
      </c>
      <c r="C52" s="165">
        <v>3619178298</v>
      </c>
      <c r="D52" s="165">
        <v>800</v>
      </c>
      <c r="E52" s="164">
        <v>0</v>
      </c>
      <c r="F52" s="164">
        <v>3619179098</v>
      </c>
      <c r="G52" s="164">
        <v>0</v>
      </c>
      <c r="H52" s="164">
        <v>3619179098</v>
      </c>
      <c r="I52" s="164">
        <v>0</v>
      </c>
      <c r="J52" s="164">
        <v>3619179098</v>
      </c>
      <c r="K52" s="164">
        <v>598086500</v>
      </c>
      <c r="L52" s="164">
        <v>598086500</v>
      </c>
      <c r="M52" s="164">
        <v>598086500</v>
      </c>
      <c r="N52" s="163">
        <f t="shared" si="12"/>
        <v>1</v>
      </c>
      <c r="O52" s="162">
        <f t="shared" si="13"/>
        <v>0.16525473976419389</v>
      </c>
    </row>
    <row r="53" spans="1:15" x14ac:dyDescent="0.2">
      <c r="A53" s="166" t="s">
        <v>87</v>
      </c>
      <c r="B53" s="270" t="s">
        <v>88</v>
      </c>
      <c r="C53" s="165">
        <v>1100000000</v>
      </c>
      <c r="D53" s="165">
        <v>11383859</v>
      </c>
      <c r="E53" s="164">
        <v>22767718</v>
      </c>
      <c r="F53" s="164">
        <v>1088616141</v>
      </c>
      <c r="G53" s="164">
        <v>0</v>
      </c>
      <c r="H53" s="164">
        <v>738840007</v>
      </c>
      <c r="I53" s="164">
        <v>349776134</v>
      </c>
      <c r="J53" s="164">
        <v>615240675</v>
      </c>
      <c r="K53" s="164">
        <v>57636668</v>
      </c>
      <c r="L53" s="164">
        <v>57636668</v>
      </c>
      <c r="M53" s="164">
        <v>38082668</v>
      </c>
      <c r="N53" s="163">
        <f t="shared" si="12"/>
        <v>0.56515850888894725</v>
      </c>
      <c r="O53" s="162">
        <f t="shared" si="13"/>
        <v>5.2944895660884748E-2</v>
      </c>
    </row>
    <row r="54" spans="1:15" ht="22.5" x14ac:dyDescent="0.2">
      <c r="A54" s="166" t="s">
        <v>89</v>
      </c>
      <c r="B54" s="270" t="s">
        <v>90</v>
      </c>
      <c r="C54" s="165">
        <v>1103694828</v>
      </c>
      <c r="D54" s="165">
        <v>0</v>
      </c>
      <c r="E54" s="164">
        <v>0</v>
      </c>
      <c r="F54" s="164">
        <v>1103694828</v>
      </c>
      <c r="G54" s="164">
        <v>0</v>
      </c>
      <c r="H54" s="164">
        <v>1015923068</v>
      </c>
      <c r="I54" s="164">
        <v>87771760</v>
      </c>
      <c r="J54" s="164">
        <v>828024314</v>
      </c>
      <c r="K54" s="164">
        <v>44188333</v>
      </c>
      <c r="L54" s="164">
        <v>44188333</v>
      </c>
      <c r="M54" s="164">
        <v>32588333</v>
      </c>
      <c r="N54" s="163">
        <f t="shared" si="12"/>
        <v>0.75022940489850698</v>
      </c>
      <c r="O54" s="162">
        <f t="shared" si="13"/>
        <v>4.0036731059140199E-2</v>
      </c>
    </row>
    <row r="55" spans="1:15" ht="22.5" x14ac:dyDescent="0.2">
      <c r="A55" s="166" t="s">
        <v>91</v>
      </c>
      <c r="B55" s="270" t="s">
        <v>92</v>
      </c>
      <c r="C55" s="165">
        <v>103596000</v>
      </c>
      <c r="D55" s="165">
        <v>0</v>
      </c>
      <c r="E55" s="164">
        <v>0</v>
      </c>
      <c r="F55" s="164">
        <v>103596000</v>
      </c>
      <c r="G55" s="164">
        <v>0</v>
      </c>
      <c r="H55" s="164">
        <v>102638386.83</v>
      </c>
      <c r="I55" s="164">
        <v>957613.17</v>
      </c>
      <c r="J55" s="164">
        <v>36496254.969999999</v>
      </c>
      <c r="K55" s="164">
        <v>10400568.140000001</v>
      </c>
      <c r="L55" s="164">
        <v>10400568.140000001</v>
      </c>
      <c r="M55" s="164">
        <v>9959521.8399999999</v>
      </c>
      <c r="N55" s="163">
        <f t="shared" si="12"/>
        <v>0.352294055465462</v>
      </c>
      <c r="O55" s="162">
        <f t="shared" si="13"/>
        <v>0.10039546063554577</v>
      </c>
    </row>
    <row r="56" spans="1:15" x14ac:dyDescent="0.2">
      <c r="A56" s="166" t="s">
        <v>93</v>
      </c>
      <c r="B56" s="270" t="s">
        <v>94</v>
      </c>
      <c r="C56" s="165">
        <v>1011618582</v>
      </c>
      <c r="D56" s="165">
        <v>22767718</v>
      </c>
      <c r="E56" s="164">
        <v>11383859</v>
      </c>
      <c r="F56" s="164">
        <v>1023002441</v>
      </c>
      <c r="G56" s="164">
        <v>0</v>
      </c>
      <c r="H56" s="164">
        <v>1023002440.87</v>
      </c>
      <c r="I56" s="164">
        <v>0.13</v>
      </c>
      <c r="J56" s="164">
        <v>569371743.15999997</v>
      </c>
      <c r="K56" s="164">
        <v>0</v>
      </c>
      <c r="L56" s="164">
        <v>0</v>
      </c>
      <c r="M56" s="164">
        <v>0</v>
      </c>
      <c r="N56" s="163">
        <f t="shared" si="12"/>
        <v>0.55656929088402829</v>
      </c>
      <c r="O56" s="162">
        <f t="shared" si="13"/>
        <v>0</v>
      </c>
    </row>
    <row r="57" spans="1:15" ht="22.5" x14ac:dyDescent="0.2">
      <c r="A57" s="166" t="s">
        <v>95</v>
      </c>
      <c r="B57" s="270" t="s">
        <v>96</v>
      </c>
      <c r="C57" s="165">
        <v>501495141</v>
      </c>
      <c r="D57" s="165">
        <v>0</v>
      </c>
      <c r="E57" s="164">
        <v>0</v>
      </c>
      <c r="F57" s="164">
        <v>501495141</v>
      </c>
      <c r="G57" s="164">
        <v>0</v>
      </c>
      <c r="H57" s="164">
        <v>295750000</v>
      </c>
      <c r="I57" s="164">
        <v>205745141</v>
      </c>
      <c r="J57" s="164">
        <v>0</v>
      </c>
      <c r="K57" s="164">
        <v>0</v>
      </c>
      <c r="L57" s="164">
        <v>0</v>
      </c>
      <c r="M57" s="164">
        <v>0</v>
      </c>
      <c r="N57" s="163">
        <f t="shared" si="12"/>
        <v>0</v>
      </c>
      <c r="O57" s="162">
        <f t="shared" si="13"/>
        <v>0</v>
      </c>
    </row>
    <row r="58" spans="1:15" ht="33.75" x14ac:dyDescent="0.2">
      <c r="A58" s="166" t="s">
        <v>97</v>
      </c>
      <c r="B58" s="270" t="s">
        <v>98</v>
      </c>
      <c r="C58" s="165">
        <v>30000000</v>
      </c>
      <c r="D58" s="165">
        <v>0</v>
      </c>
      <c r="E58" s="164">
        <v>0</v>
      </c>
      <c r="F58" s="164">
        <v>30000000</v>
      </c>
      <c r="G58" s="164">
        <v>0</v>
      </c>
      <c r="H58" s="164">
        <v>30000000</v>
      </c>
      <c r="I58" s="164">
        <v>0</v>
      </c>
      <c r="J58" s="164">
        <v>30000000</v>
      </c>
      <c r="K58" s="164">
        <v>0</v>
      </c>
      <c r="L58" s="164">
        <v>0</v>
      </c>
      <c r="M58" s="164">
        <v>0</v>
      </c>
      <c r="N58" s="163">
        <f t="shared" si="12"/>
        <v>1</v>
      </c>
      <c r="O58" s="162">
        <f t="shared" si="13"/>
        <v>0</v>
      </c>
    </row>
    <row r="59" spans="1:15" ht="22.5" x14ac:dyDescent="0.2">
      <c r="A59" s="166" t="s">
        <v>99</v>
      </c>
      <c r="B59" s="270" t="s">
        <v>100</v>
      </c>
      <c r="C59" s="165">
        <v>65000000</v>
      </c>
      <c r="D59" s="165">
        <v>0</v>
      </c>
      <c r="E59" s="164">
        <v>0</v>
      </c>
      <c r="F59" s="164">
        <v>65000000</v>
      </c>
      <c r="G59" s="164">
        <v>0</v>
      </c>
      <c r="H59" s="164">
        <v>0</v>
      </c>
      <c r="I59" s="164">
        <v>65000000</v>
      </c>
      <c r="J59" s="164">
        <v>0</v>
      </c>
      <c r="K59" s="164">
        <v>0</v>
      </c>
      <c r="L59" s="164">
        <v>0</v>
      </c>
      <c r="M59" s="164">
        <v>0</v>
      </c>
      <c r="N59" s="163">
        <f t="shared" si="12"/>
        <v>0</v>
      </c>
      <c r="O59" s="162">
        <f t="shared" si="13"/>
        <v>0</v>
      </c>
    </row>
    <row r="60" spans="1:15" ht="33.75" x14ac:dyDescent="0.2">
      <c r="A60" s="166" t="s">
        <v>101</v>
      </c>
      <c r="B60" s="270" t="s">
        <v>102</v>
      </c>
      <c r="C60" s="165">
        <v>10000000</v>
      </c>
      <c r="D60" s="165">
        <v>0</v>
      </c>
      <c r="E60" s="164">
        <v>0</v>
      </c>
      <c r="F60" s="164">
        <v>10000000</v>
      </c>
      <c r="G60" s="164">
        <v>0</v>
      </c>
      <c r="H60" s="164">
        <v>10000000</v>
      </c>
      <c r="I60" s="164">
        <v>0</v>
      </c>
      <c r="J60" s="164">
        <v>686250</v>
      </c>
      <c r="K60" s="164">
        <v>686250</v>
      </c>
      <c r="L60" s="164">
        <v>686250</v>
      </c>
      <c r="M60" s="164">
        <v>686250</v>
      </c>
      <c r="N60" s="163">
        <f t="shared" si="12"/>
        <v>6.8625000000000005E-2</v>
      </c>
      <c r="O60" s="162">
        <f t="shared" si="13"/>
        <v>6.8625000000000005E-2</v>
      </c>
    </row>
    <row r="61" spans="1:15" ht="22.5" x14ac:dyDescent="0.2">
      <c r="A61" s="166" t="s">
        <v>103</v>
      </c>
      <c r="B61" s="270" t="s">
        <v>104</v>
      </c>
      <c r="C61" s="165">
        <v>1050000000</v>
      </c>
      <c r="D61" s="165">
        <v>0</v>
      </c>
      <c r="E61" s="164">
        <v>0</v>
      </c>
      <c r="F61" s="164">
        <v>1050000000</v>
      </c>
      <c r="G61" s="164">
        <v>0</v>
      </c>
      <c r="H61" s="164">
        <v>0</v>
      </c>
      <c r="I61" s="164">
        <v>1050000000</v>
      </c>
      <c r="J61" s="164">
        <v>0</v>
      </c>
      <c r="K61" s="164">
        <v>0</v>
      </c>
      <c r="L61" s="164">
        <v>0</v>
      </c>
      <c r="M61" s="164">
        <v>0</v>
      </c>
      <c r="N61" s="163">
        <f t="shared" si="12"/>
        <v>0</v>
      </c>
      <c r="O61" s="162">
        <f t="shared" si="13"/>
        <v>0</v>
      </c>
    </row>
    <row r="62" spans="1:15" x14ac:dyDescent="0.2">
      <c r="A62" s="166" t="s">
        <v>105</v>
      </c>
      <c r="B62" s="270" t="s">
        <v>106</v>
      </c>
      <c r="C62" s="165">
        <v>600000000</v>
      </c>
      <c r="D62" s="165">
        <v>0</v>
      </c>
      <c r="E62" s="164">
        <v>12000000</v>
      </c>
      <c r="F62" s="164">
        <v>588000000</v>
      </c>
      <c r="G62" s="164">
        <v>0</v>
      </c>
      <c r="H62" s="164">
        <v>301155068</v>
      </c>
      <c r="I62" s="164">
        <v>286844932</v>
      </c>
      <c r="J62" s="164">
        <v>94362255</v>
      </c>
      <c r="K62" s="164">
        <v>93977232</v>
      </c>
      <c r="L62" s="164">
        <v>93977232</v>
      </c>
      <c r="M62" s="164">
        <v>82331157</v>
      </c>
      <c r="N62" s="163">
        <f t="shared" si="12"/>
        <v>0.16048002551020407</v>
      </c>
      <c r="O62" s="162">
        <f t="shared" si="13"/>
        <v>0.15982522448979591</v>
      </c>
    </row>
    <row r="63" spans="1:15" s="167" customFormat="1" ht="12" x14ac:dyDescent="0.2">
      <c r="A63" s="334" t="s">
        <v>167</v>
      </c>
      <c r="B63" s="333"/>
      <c r="C63" s="170">
        <f t="shared" ref="C63:M63" si="15">SUM(C64:C67)</f>
        <v>10872048000</v>
      </c>
      <c r="D63" s="170">
        <f t="shared" si="15"/>
        <v>0</v>
      </c>
      <c r="E63" s="170">
        <f t="shared" si="15"/>
        <v>0</v>
      </c>
      <c r="F63" s="170">
        <f t="shared" si="15"/>
        <v>10872048000</v>
      </c>
      <c r="G63" s="170">
        <f t="shared" si="15"/>
        <v>10000000000</v>
      </c>
      <c r="H63" s="170">
        <f t="shared" si="15"/>
        <v>114048000</v>
      </c>
      <c r="I63" s="170">
        <f t="shared" si="15"/>
        <v>758000000</v>
      </c>
      <c r="J63" s="170">
        <f t="shared" si="15"/>
        <v>33319441</v>
      </c>
      <c r="K63" s="170">
        <f t="shared" si="15"/>
        <v>33319441</v>
      </c>
      <c r="L63" s="170">
        <f t="shared" si="15"/>
        <v>33319441</v>
      </c>
      <c r="M63" s="170">
        <f t="shared" si="15"/>
        <v>33319441</v>
      </c>
      <c r="N63" s="172">
        <f t="shared" si="12"/>
        <v>3.0646885481005969E-3</v>
      </c>
      <c r="O63" s="171">
        <f t="shared" si="13"/>
        <v>3.0646885481005969E-3</v>
      </c>
    </row>
    <row r="64" spans="1:15" s="117" customFormat="1" ht="22.5" x14ac:dyDescent="0.2">
      <c r="A64" s="288" t="s">
        <v>168</v>
      </c>
      <c r="B64" s="259" t="s">
        <v>169</v>
      </c>
      <c r="C64" s="120">
        <v>10000000000</v>
      </c>
      <c r="D64" s="121"/>
      <c r="E64" s="121"/>
      <c r="F64" s="120">
        <v>10000000000</v>
      </c>
      <c r="G64" s="120">
        <v>10000000000</v>
      </c>
      <c r="H64" s="120">
        <v>0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19">
        <f t="shared" si="12"/>
        <v>0</v>
      </c>
      <c r="O64" s="118">
        <f t="shared" si="13"/>
        <v>0</v>
      </c>
    </row>
    <row r="65" spans="1:15" x14ac:dyDescent="0.2">
      <c r="A65" s="166" t="s">
        <v>107</v>
      </c>
      <c r="B65" s="270" t="s">
        <v>108</v>
      </c>
      <c r="C65" s="165">
        <v>74048000</v>
      </c>
      <c r="D65" s="165">
        <v>0</v>
      </c>
      <c r="E65" s="164">
        <v>0</v>
      </c>
      <c r="F65" s="164">
        <v>74048000</v>
      </c>
      <c r="G65" s="164">
        <v>0</v>
      </c>
      <c r="H65" s="164">
        <v>74048000</v>
      </c>
      <c r="I65" s="164">
        <v>0</v>
      </c>
      <c r="J65" s="164">
        <v>13134783</v>
      </c>
      <c r="K65" s="164">
        <v>13134783</v>
      </c>
      <c r="L65" s="164">
        <v>13134783</v>
      </c>
      <c r="M65" s="164">
        <v>13134783</v>
      </c>
      <c r="N65" s="163">
        <f t="shared" si="12"/>
        <v>0.17738200896715645</v>
      </c>
      <c r="O65" s="162">
        <f t="shared" si="13"/>
        <v>0.17738200896715645</v>
      </c>
    </row>
    <row r="66" spans="1:15" ht="22.5" x14ac:dyDescent="0.2">
      <c r="A66" s="166" t="s">
        <v>109</v>
      </c>
      <c r="B66" s="270" t="s">
        <v>110</v>
      </c>
      <c r="C66" s="165">
        <v>40000000</v>
      </c>
      <c r="D66" s="165">
        <v>0</v>
      </c>
      <c r="E66" s="164">
        <v>0</v>
      </c>
      <c r="F66" s="164">
        <v>40000000</v>
      </c>
      <c r="G66" s="164">
        <v>0</v>
      </c>
      <c r="H66" s="164">
        <v>40000000</v>
      </c>
      <c r="I66" s="164">
        <v>0</v>
      </c>
      <c r="J66" s="164">
        <v>20184658</v>
      </c>
      <c r="K66" s="164">
        <v>20184658</v>
      </c>
      <c r="L66" s="164">
        <v>20184658</v>
      </c>
      <c r="M66" s="164">
        <v>20184658</v>
      </c>
      <c r="N66" s="163">
        <f t="shared" si="12"/>
        <v>0.50461644999999999</v>
      </c>
      <c r="O66" s="162">
        <f t="shared" si="13"/>
        <v>0.50461644999999999</v>
      </c>
    </row>
    <row r="67" spans="1:15" x14ac:dyDescent="0.2">
      <c r="A67" s="166" t="s">
        <v>111</v>
      </c>
      <c r="B67" s="270" t="s">
        <v>112</v>
      </c>
      <c r="C67" s="165">
        <v>758000000</v>
      </c>
      <c r="D67" s="165">
        <v>0</v>
      </c>
      <c r="E67" s="164">
        <v>0</v>
      </c>
      <c r="F67" s="164">
        <v>758000000</v>
      </c>
      <c r="G67" s="164">
        <v>0</v>
      </c>
      <c r="H67" s="164">
        <v>0</v>
      </c>
      <c r="I67" s="164">
        <v>758000000</v>
      </c>
      <c r="J67" s="164">
        <v>0</v>
      </c>
      <c r="K67" s="164">
        <v>0</v>
      </c>
      <c r="L67" s="164">
        <v>0</v>
      </c>
      <c r="M67" s="164">
        <v>0</v>
      </c>
      <c r="N67" s="163">
        <f t="shared" si="12"/>
        <v>0</v>
      </c>
      <c r="O67" s="162">
        <f t="shared" si="13"/>
        <v>0</v>
      </c>
    </row>
    <row r="68" spans="1:15" s="167" customFormat="1" ht="12" x14ac:dyDescent="0.2">
      <c r="A68" s="334" t="s">
        <v>170</v>
      </c>
      <c r="B68" s="333"/>
      <c r="C68" s="170">
        <f t="shared" ref="C68:M68" si="16">SUM(C69:C71)</f>
        <v>173559000</v>
      </c>
      <c r="D68" s="170">
        <f t="shared" si="16"/>
        <v>0</v>
      </c>
      <c r="E68" s="170">
        <f t="shared" si="16"/>
        <v>0</v>
      </c>
      <c r="F68" s="170">
        <f t="shared" si="16"/>
        <v>173559000</v>
      </c>
      <c r="G68" s="170">
        <f t="shared" si="16"/>
        <v>0</v>
      </c>
      <c r="H68" s="170">
        <f t="shared" si="16"/>
        <v>0</v>
      </c>
      <c r="I68" s="170">
        <f t="shared" si="16"/>
        <v>173559000</v>
      </c>
      <c r="J68" s="170">
        <f t="shared" si="16"/>
        <v>0</v>
      </c>
      <c r="K68" s="170">
        <f t="shared" si="16"/>
        <v>0</v>
      </c>
      <c r="L68" s="170">
        <f t="shared" si="16"/>
        <v>0</v>
      </c>
      <c r="M68" s="170">
        <f t="shared" si="16"/>
        <v>0</v>
      </c>
      <c r="N68" s="169">
        <f t="shared" si="12"/>
        <v>0</v>
      </c>
      <c r="O68" s="168">
        <f t="shared" si="13"/>
        <v>0</v>
      </c>
    </row>
    <row r="69" spans="1:15" x14ac:dyDescent="0.2">
      <c r="A69" s="166" t="s">
        <v>113</v>
      </c>
      <c r="B69" s="270" t="s">
        <v>114</v>
      </c>
      <c r="C69" s="165">
        <v>20000000</v>
      </c>
      <c r="D69" s="165">
        <v>0</v>
      </c>
      <c r="E69" s="164">
        <v>0</v>
      </c>
      <c r="F69" s="164">
        <v>20000000</v>
      </c>
      <c r="G69" s="164">
        <v>0</v>
      </c>
      <c r="H69" s="164">
        <v>0</v>
      </c>
      <c r="I69" s="164">
        <v>20000000</v>
      </c>
      <c r="J69" s="164">
        <v>0</v>
      </c>
      <c r="K69" s="164">
        <v>0</v>
      </c>
      <c r="L69" s="164">
        <v>0</v>
      </c>
      <c r="M69" s="164">
        <v>0</v>
      </c>
      <c r="N69" s="163">
        <f t="shared" si="12"/>
        <v>0</v>
      </c>
      <c r="O69" s="162">
        <f t="shared" si="13"/>
        <v>0</v>
      </c>
    </row>
    <row r="70" spans="1:15" x14ac:dyDescent="0.2">
      <c r="A70" s="166" t="s">
        <v>115</v>
      </c>
      <c r="B70" s="270" t="s">
        <v>116</v>
      </c>
      <c r="C70" s="165">
        <v>1711000</v>
      </c>
      <c r="D70" s="165">
        <v>0</v>
      </c>
      <c r="E70" s="164">
        <v>0</v>
      </c>
      <c r="F70" s="164">
        <v>1711000</v>
      </c>
      <c r="G70" s="164">
        <v>0</v>
      </c>
      <c r="H70" s="164">
        <v>0</v>
      </c>
      <c r="I70" s="164">
        <v>1711000</v>
      </c>
      <c r="J70" s="164">
        <v>0</v>
      </c>
      <c r="K70" s="164">
        <v>0</v>
      </c>
      <c r="L70" s="164">
        <v>0</v>
      </c>
      <c r="M70" s="164">
        <v>0</v>
      </c>
      <c r="N70" s="163">
        <f t="shared" si="12"/>
        <v>0</v>
      </c>
      <c r="O70" s="162">
        <f t="shared" si="13"/>
        <v>0</v>
      </c>
    </row>
    <row r="71" spans="1:15" s="108" customFormat="1" x14ac:dyDescent="0.2">
      <c r="A71" s="289" t="s">
        <v>172</v>
      </c>
      <c r="B71" s="260" t="s">
        <v>173</v>
      </c>
      <c r="C71" s="111">
        <v>151848000</v>
      </c>
      <c r="D71" s="112"/>
      <c r="E71" s="112"/>
      <c r="F71" s="111">
        <v>151848000</v>
      </c>
      <c r="G71" s="111"/>
      <c r="H71" s="111"/>
      <c r="I71" s="111">
        <v>151848000</v>
      </c>
      <c r="J71" s="111"/>
      <c r="K71" s="111"/>
      <c r="L71" s="111"/>
      <c r="M71" s="111"/>
      <c r="N71" s="110"/>
      <c r="O71" s="109"/>
    </row>
    <row r="72" spans="1:15" s="167" customFormat="1" ht="12.75" x14ac:dyDescent="0.2">
      <c r="A72" s="335" t="s">
        <v>171</v>
      </c>
      <c r="B72" s="336"/>
      <c r="C72" s="170">
        <f t="shared" ref="C72:M72" si="17">SUM(C73:C83)</f>
        <v>21000000000</v>
      </c>
      <c r="D72" s="170">
        <f t="shared" si="17"/>
        <v>0</v>
      </c>
      <c r="E72" s="107">
        <f t="shared" si="17"/>
        <v>0</v>
      </c>
      <c r="F72" s="107">
        <f t="shared" si="17"/>
        <v>21000000000</v>
      </c>
      <c r="G72" s="107">
        <f t="shared" si="17"/>
        <v>0</v>
      </c>
      <c r="H72" s="107">
        <f t="shared" si="17"/>
        <v>11148263206.35</v>
      </c>
      <c r="I72" s="107">
        <f t="shared" si="17"/>
        <v>9851736793.6499996</v>
      </c>
      <c r="J72" s="107">
        <f t="shared" si="17"/>
        <v>8680582896.3500004</v>
      </c>
      <c r="K72" s="107">
        <f t="shared" si="17"/>
        <v>211306119</v>
      </c>
      <c r="L72" s="107">
        <f t="shared" si="17"/>
        <v>211306119</v>
      </c>
      <c r="M72" s="107">
        <f t="shared" si="17"/>
        <v>201688520</v>
      </c>
      <c r="N72" s="169">
        <f t="shared" ref="N72:N84" si="18">+J72/F72</f>
        <v>0.413361090302381</v>
      </c>
      <c r="O72" s="168">
        <f t="shared" ref="O72:O84" si="19">+K72/F72</f>
        <v>1.0062196142857143E-2</v>
      </c>
    </row>
    <row r="73" spans="1:15" ht="45" x14ac:dyDescent="0.2">
      <c r="A73" s="166" t="s">
        <v>117</v>
      </c>
      <c r="B73" s="270" t="s">
        <v>118</v>
      </c>
      <c r="C73" s="165">
        <v>5478939178</v>
      </c>
      <c r="D73" s="165">
        <v>0</v>
      </c>
      <c r="E73" s="164">
        <v>0</v>
      </c>
      <c r="F73" s="164">
        <v>5478939178</v>
      </c>
      <c r="G73" s="164">
        <v>0</v>
      </c>
      <c r="H73" s="164">
        <v>5200573796</v>
      </c>
      <c r="I73" s="164">
        <v>278365382</v>
      </c>
      <c r="J73" s="164">
        <v>4586736020</v>
      </c>
      <c r="K73" s="164">
        <v>110440565</v>
      </c>
      <c r="L73" s="164">
        <v>110440565</v>
      </c>
      <c r="M73" s="164">
        <v>101922966</v>
      </c>
      <c r="N73" s="163">
        <f t="shared" si="18"/>
        <v>0.83715768162155713</v>
      </c>
      <c r="O73" s="162">
        <f t="shared" si="19"/>
        <v>2.0157289835130928E-2</v>
      </c>
    </row>
    <row r="74" spans="1:15" ht="56.25" x14ac:dyDescent="0.2">
      <c r="A74" s="166" t="s">
        <v>119</v>
      </c>
      <c r="B74" s="270" t="s">
        <v>120</v>
      </c>
      <c r="C74" s="165">
        <v>841218420</v>
      </c>
      <c r="D74" s="165">
        <v>0</v>
      </c>
      <c r="E74" s="164">
        <v>0</v>
      </c>
      <c r="F74" s="164">
        <v>841218420</v>
      </c>
      <c r="G74" s="164">
        <v>0</v>
      </c>
      <c r="H74" s="164">
        <v>536136720</v>
      </c>
      <c r="I74" s="164">
        <v>305081700</v>
      </c>
      <c r="J74" s="164">
        <v>501937080</v>
      </c>
      <c r="K74" s="164">
        <v>6987070</v>
      </c>
      <c r="L74" s="164">
        <v>6987070</v>
      </c>
      <c r="M74" s="164">
        <v>5887070</v>
      </c>
      <c r="N74" s="163">
        <f t="shared" si="18"/>
        <v>0.59667866046014539</v>
      </c>
      <c r="O74" s="162">
        <f t="shared" si="19"/>
        <v>8.3058927787149506E-3</v>
      </c>
    </row>
    <row r="75" spans="1:15" ht="56.25" x14ac:dyDescent="0.2">
      <c r="A75" s="166" t="s">
        <v>121</v>
      </c>
      <c r="B75" s="270" t="s">
        <v>122</v>
      </c>
      <c r="C75" s="165">
        <v>2113630925</v>
      </c>
      <c r="D75" s="165">
        <v>0</v>
      </c>
      <c r="E75" s="164">
        <v>0</v>
      </c>
      <c r="F75" s="164">
        <v>2113630925</v>
      </c>
      <c r="G75" s="164">
        <v>0</v>
      </c>
      <c r="H75" s="164">
        <v>1638609934</v>
      </c>
      <c r="I75" s="164">
        <v>475020991</v>
      </c>
      <c r="J75" s="164">
        <v>549017039</v>
      </c>
      <c r="K75" s="164">
        <v>14920163</v>
      </c>
      <c r="L75" s="164">
        <v>14920163</v>
      </c>
      <c r="M75" s="164">
        <v>14920163</v>
      </c>
      <c r="N75" s="163">
        <f t="shared" si="18"/>
        <v>0.25975066531542162</v>
      </c>
      <c r="O75" s="162">
        <f t="shared" si="19"/>
        <v>7.0590200131557977E-3</v>
      </c>
    </row>
    <row r="76" spans="1:15" ht="45" x14ac:dyDescent="0.2">
      <c r="A76" s="166" t="s">
        <v>123</v>
      </c>
      <c r="B76" s="270" t="s">
        <v>124</v>
      </c>
      <c r="C76" s="165">
        <v>550000000</v>
      </c>
      <c r="D76" s="165">
        <v>0</v>
      </c>
      <c r="E76" s="164">
        <v>0</v>
      </c>
      <c r="F76" s="164">
        <v>550000000</v>
      </c>
      <c r="G76" s="164">
        <v>0</v>
      </c>
      <c r="H76" s="164">
        <v>0</v>
      </c>
      <c r="I76" s="164">
        <v>550000000</v>
      </c>
      <c r="J76" s="164">
        <v>0</v>
      </c>
      <c r="K76" s="164">
        <v>0</v>
      </c>
      <c r="L76" s="164">
        <v>0</v>
      </c>
      <c r="M76" s="164">
        <v>0</v>
      </c>
      <c r="N76" s="163">
        <f t="shared" si="18"/>
        <v>0</v>
      </c>
      <c r="O76" s="162">
        <f t="shared" si="19"/>
        <v>0</v>
      </c>
    </row>
    <row r="77" spans="1:15" ht="67.5" x14ac:dyDescent="0.2">
      <c r="A77" s="166" t="s">
        <v>125</v>
      </c>
      <c r="B77" s="270" t="s">
        <v>126</v>
      </c>
      <c r="C77" s="165">
        <v>3740440000</v>
      </c>
      <c r="D77" s="165">
        <v>0</v>
      </c>
      <c r="E77" s="164">
        <v>0</v>
      </c>
      <c r="F77" s="164">
        <v>3740440000</v>
      </c>
      <c r="G77" s="164">
        <v>0</v>
      </c>
      <c r="H77" s="164">
        <v>1037200000</v>
      </c>
      <c r="I77" s="164">
        <v>2703240000</v>
      </c>
      <c r="J77" s="164">
        <v>1029266667</v>
      </c>
      <c r="K77" s="164">
        <v>34653328</v>
      </c>
      <c r="L77" s="164">
        <v>34653328</v>
      </c>
      <c r="M77" s="164">
        <v>34653328</v>
      </c>
      <c r="N77" s="163">
        <f t="shared" si="18"/>
        <v>0.27517261792730269</v>
      </c>
      <c r="O77" s="162">
        <f t="shared" si="19"/>
        <v>9.2645057800686548E-3</v>
      </c>
    </row>
    <row r="78" spans="1:15" ht="67.5" x14ac:dyDescent="0.2">
      <c r="A78" s="166" t="s">
        <v>127</v>
      </c>
      <c r="B78" s="270" t="s">
        <v>128</v>
      </c>
      <c r="C78" s="165">
        <v>1030770275</v>
      </c>
      <c r="D78" s="165">
        <v>0</v>
      </c>
      <c r="E78" s="164">
        <v>0</v>
      </c>
      <c r="F78" s="164">
        <v>1030770275</v>
      </c>
      <c r="G78" s="164">
        <v>0</v>
      </c>
      <c r="H78" s="164">
        <v>243000000</v>
      </c>
      <c r="I78" s="164">
        <v>787770275</v>
      </c>
      <c r="J78" s="164">
        <v>186433334</v>
      </c>
      <c r="K78" s="164">
        <v>6233326</v>
      </c>
      <c r="L78" s="164">
        <v>6233326</v>
      </c>
      <c r="M78" s="164">
        <v>6233326</v>
      </c>
      <c r="N78" s="163">
        <f t="shared" si="18"/>
        <v>0.18086797662068788</v>
      </c>
      <c r="O78" s="162">
        <f t="shared" si="19"/>
        <v>6.047250440938453E-3</v>
      </c>
    </row>
    <row r="79" spans="1:15" ht="56.25" x14ac:dyDescent="0.2">
      <c r="A79" s="166" t="s">
        <v>129</v>
      </c>
      <c r="B79" s="270" t="s">
        <v>130</v>
      </c>
      <c r="C79" s="165">
        <v>515323489</v>
      </c>
      <c r="D79" s="165">
        <v>0</v>
      </c>
      <c r="E79" s="164">
        <v>0</v>
      </c>
      <c r="F79" s="164">
        <v>515323489</v>
      </c>
      <c r="G79" s="164">
        <v>0</v>
      </c>
      <c r="H79" s="164">
        <v>0</v>
      </c>
      <c r="I79" s="164">
        <v>515323489</v>
      </c>
      <c r="J79" s="164">
        <v>0</v>
      </c>
      <c r="K79" s="164">
        <v>0</v>
      </c>
      <c r="L79" s="164">
        <v>0</v>
      </c>
      <c r="M79" s="164">
        <v>0</v>
      </c>
      <c r="N79" s="163">
        <f t="shared" si="18"/>
        <v>0</v>
      </c>
      <c r="O79" s="162">
        <f t="shared" si="19"/>
        <v>0</v>
      </c>
    </row>
    <row r="80" spans="1:15" ht="56.25" x14ac:dyDescent="0.2">
      <c r="A80" s="166" t="s">
        <v>131</v>
      </c>
      <c r="B80" s="270" t="s">
        <v>132</v>
      </c>
      <c r="C80" s="165">
        <v>2401001710</v>
      </c>
      <c r="D80" s="165">
        <v>0</v>
      </c>
      <c r="E80" s="164">
        <v>0</v>
      </c>
      <c r="F80" s="164">
        <v>2401001710</v>
      </c>
      <c r="G80" s="164">
        <v>0</v>
      </c>
      <c r="H80" s="164">
        <v>645512756.35000002</v>
      </c>
      <c r="I80" s="164">
        <v>1755488953.6500001</v>
      </c>
      <c r="J80" s="164">
        <v>411292756.35000002</v>
      </c>
      <c r="K80" s="164">
        <v>0</v>
      </c>
      <c r="L80" s="164">
        <v>0</v>
      </c>
      <c r="M80" s="164">
        <v>0</v>
      </c>
      <c r="N80" s="163">
        <f t="shared" si="18"/>
        <v>0.17130048455900518</v>
      </c>
      <c r="O80" s="162">
        <f t="shared" si="19"/>
        <v>0</v>
      </c>
    </row>
    <row r="81" spans="1:15" ht="56.25" x14ac:dyDescent="0.2">
      <c r="A81" s="166" t="s">
        <v>133</v>
      </c>
      <c r="B81" s="270" t="s">
        <v>134</v>
      </c>
      <c r="C81" s="165">
        <v>1358500000</v>
      </c>
      <c r="D81" s="165">
        <v>0</v>
      </c>
      <c r="E81" s="164">
        <v>0</v>
      </c>
      <c r="F81" s="164">
        <v>1358500000</v>
      </c>
      <c r="G81" s="164">
        <v>0</v>
      </c>
      <c r="H81" s="164">
        <v>499280000</v>
      </c>
      <c r="I81" s="164">
        <v>859220000</v>
      </c>
      <c r="J81" s="164">
        <v>349500000</v>
      </c>
      <c r="K81" s="164">
        <v>4838333</v>
      </c>
      <c r="L81" s="164">
        <v>4838333</v>
      </c>
      <c r="M81" s="164">
        <v>4838333</v>
      </c>
      <c r="N81" s="163">
        <f t="shared" si="18"/>
        <v>0.25726904674273093</v>
      </c>
      <c r="O81" s="162">
        <f t="shared" si="19"/>
        <v>3.5615259477364742E-3</v>
      </c>
    </row>
    <row r="82" spans="1:15" ht="56.25" x14ac:dyDescent="0.2">
      <c r="A82" s="166" t="s">
        <v>135</v>
      </c>
      <c r="B82" s="270" t="s">
        <v>136</v>
      </c>
      <c r="C82" s="165">
        <v>1276000000</v>
      </c>
      <c r="D82" s="165">
        <v>0</v>
      </c>
      <c r="E82" s="164">
        <v>0</v>
      </c>
      <c r="F82" s="164">
        <v>1276000000</v>
      </c>
      <c r="G82" s="164">
        <v>0</v>
      </c>
      <c r="H82" s="164">
        <v>339500000</v>
      </c>
      <c r="I82" s="164">
        <v>936500000</v>
      </c>
      <c r="J82" s="164">
        <v>339500000</v>
      </c>
      <c r="K82" s="164">
        <v>13656667</v>
      </c>
      <c r="L82" s="164">
        <v>13656667</v>
      </c>
      <c r="M82" s="164">
        <v>13656667</v>
      </c>
      <c r="N82" s="163">
        <f t="shared" si="18"/>
        <v>0.26606583072100315</v>
      </c>
      <c r="O82" s="162">
        <f t="shared" si="19"/>
        <v>1.0702717084639499E-2</v>
      </c>
    </row>
    <row r="83" spans="1:15" ht="68.25" thickBot="1" x14ac:dyDescent="0.25">
      <c r="A83" s="166" t="s">
        <v>137</v>
      </c>
      <c r="B83" s="270" t="s">
        <v>138</v>
      </c>
      <c r="C83" s="165">
        <v>1694176003</v>
      </c>
      <c r="D83" s="165">
        <v>0</v>
      </c>
      <c r="E83" s="164">
        <v>0</v>
      </c>
      <c r="F83" s="164">
        <v>1694176003</v>
      </c>
      <c r="G83" s="164">
        <v>0</v>
      </c>
      <c r="H83" s="164">
        <v>1008450000</v>
      </c>
      <c r="I83" s="164">
        <v>685726003</v>
      </c>
      <c r="J83" s="164">
        <v>726900000</v>
      </c>
      <c r="K83" s="164">
        <v>19576667</v>
      </c>
      <c r="L83" s="164">
        <v>19576667</v>
      </c>
      <c r="M83" s="164">
        <v>19576667</v>
      </c>
      <c r="N83" s="163">
        <f t="shared" si="18"/>
        <v>0.4290581372377047</v>
      </c>
      <c r="O83" s="162">
        <f t="shared" si="19"/>
        <v>1.1555273457618441E-2</v>
      </c>
    </row>
    <row r="84" spans="1:15" s="158" customFormat="1" ht="12.75" thickTop="1" thickBot="1" x14ac:dyDescent="0.3">
      <c r="A84" s="337" t="s">
        <v>174</v>
      </c>
      <c r="B84" s="338" t="s">
        <v>0</v>
      </c>
      <c r="C84" s="161">
        <f t="shared" ref="C84:M84" si="20">+C5+C72</f>
        <v>63023489000</v>
      </c>
      <c r="D84" s="161">
        <f t="shared" si="20"/>
        <v>46152377</v>
      </c>
      <c r="E84" s="161">
        <f t="shared" si="20"/>
        <v>46152377</v>
      </c>
      <c r="F84" s="161">
        <f t="shared" si="20"/>
        <v>63023489000</v>
      </c>
      <c r="G84" s="161">
        <f t="shared" si="20"/>
        <v>11551645000</v>
      </c>
      <c r="H84" s="161">
        <f t="shared" si="20"/>
        <v>38506960631.440002</v>
      </c>
      <c r="I84" s="161">
        <f t="shared" si="20"/>
        <v>12964883368.559999</v>
      </c>
      <c r="J84" s="161">
        <f t="shared" si="20"/>
        <v>18707671522.870003</v>
      </c>
      <c r="K84" s="161">
        <f t="shared" si="20"/>
        <v>3655476517.73</v>
      </c>
      <c r="L84" s="161">
        <f t="shared" si="20"/>
        <v>3655476517.73</v>
      </c>
      <c r="M84" s="161">
        <f t="shared" si="20"/>
        <v>3599590075.4300003</v>
      </c>
      <c r="N84" s="160">
        <f t="shared" si="18"/>
        <v>0.29683649413427432</v>
      </c>
      <c r="O84" s="159">
        <f t="shared" si="19"/>
        <v>5.8001811320379293E-2</v>
      </c>
    </row>
    <row r="85" spans="1:15" ht="12" thickTop="1" x14ac:dyDescent="0.2">
      <c r="A85" s="16" t="s">
        <v>175</v>
      </c>
    </row>
  </sheetData>
  <mergeCells count="10">
    <mergeCell ref="A63:B63"/>
    <mergeCell ref="A68:B68"/>
    <mergeCell ref="A72:B72"/>
    <mergeCell ref="A84:B84"/>
    <mergeCell ref="A1:M1"/>
    <mergeCell ref="A2:M2"/>
    <mergeCell ref="A3:M3"/>
    <mergeCell ref="A5:B5"/>
    <mergeCell ref="A6:B6"/>
    <mergeCell ref="A35:B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5"/>
  <sheetViews>
    <sheetView topLeftCell="A81" zoomScale="118" zoomScaleNormal="118" workbookViewId="0">
      <selection activeCell="C49" sqref="C49"/>
    </sheetView>
  </sheetViews>
  <sheetFormatPr baseColWidth="10" defaultColWidth="10.85546875" defaultRowHeight="11.25" x14ac:dyDescent="0.2"/>
  <cols>
    <col min="1" max="1" width="18.85546875" style="1" bestFit="1" customWidth="1"/>
    <col min="2" max="2" width="37.5703125" style="264" customWidth="1"/>
    <col min="3" max="3" width="15" style="86" bestFit="1" customWidth="1"/>
    <col min="4" max="4" width="11.7109375" style="86" bestFit="1" customWidth="1"/>
    <col min="5" max="5" width="12.7109375" style="86" bestFit="1" customWidth="1"/>
    <col min="6" max="6" width="15" style="86" bestFit="1" customWidth="1"/>
    <col min="7" max="7" width="14.140625" style="86" bestFit="1" customWidth="1"/>
    <col min="8" max="8" width="15" style="86" bestFit="1" customWidth="1"/>
    <col min="9" max="10" width="14.7109375" style="86" bestFit="1" customWidth="1"/>
    <col min="11" max="13" width="14.140625" style="86" bestFit="1" customWidth="1"/>
    <col min="14" max="14" width="6.7109375" style="156" bestFit="1" customWidth="1"/>
    <col min="15" max="15" width="6.5703125" style="156" bestFit="1" customWidth="1"/>
    <col min="16" max="16" width="6.42578125" style="86" customWidth="1"/>
    <col min="17" max="16384" width="10.85546875" style="1"/>
  </cols>
  <sheetData>
    <row r="1" spans="1:16" s="249" customFormat="1" ht="15" x14ac:dyDescent="0.25">
      <c r="A1" s="323" t="s">
        <v>176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250"/>
    </row>
    <row r="2" spans="1:16" s="249" customFormat="1" ht="15" x14ac:dyDescent="0.25">
      <c r="A2" s="323" t="s">
        <v>177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250"/>
    </row>
    <row r="3" spans="1:16" s="249" customFormat="1" ht="15.75" thickBot="1" x14ac:dyDescent="0.3">
      <c r="A3" s="325" t="s">
        <v>186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250"/>
    </row>
    <row r="4" spans="1:16" s="244" customFormat="1" ht="21.95" customHeight="1" thickTop="1" thickBot="1" x14ac:dyDescent="0.3">
      <c r="A4" s="285" t="s">
        <v>182</v>
      </c>
      <c r="B4" s="248" t="s">
        <v>3</v>
      </c>
      <c r="C4" s="248" t="s">
        <v>4</v>
      </c>
      <c r="D4" s="248" t="s">
        <v>5</v>
      </c>
      <c r="E4" s="248" t="s">
        <v>6</v>
      </c>
      <c r="F4" s="248" t="s">
        <v>7</v>
      </c>
      <c r="G4" s="248" t="s">
        <v>8</v>
      </c>
      <c r="H4" s="248" t="s">
        <v>9</v>
      </c>
      <c r="I4" s="248" t="s">
        <v>10</v>
      </c>
      <c r="J4" s="248" t="s">
        <v>11</v>
      </c>
      <c r="K4" s="248" t="s">
        <v>12</v>
      </c>
      <c r="L4" s="248" t="s">
        <v>13</v>
      </c>
      <c r="M4" s="248" t="s">
        <v>14</v>
      </c>
      <c r="N4" s="247" t="s">
        <v>146</v>
      </c>
      <c r="O4" s="246" t="s">
        <v>184</v>
      </c>
      <c r="P4" s="245"/>
    </row>
    <row r="5" spans="1:16" s="236" customFormat="1" ht="12.75" thickTop="1" x14ac:dyDescent="0.25">
      <c r="A5" s="339" t="s">
        <v>143</v>
      </c>
      <c r="B5" s="340"/>
      <c r="C5" s="243">
        <f t="shared" ref="C5:M5" si="0">+C6+C35+C63+C68</f>
        <v>42023489000</v>
      </c>
      <c r="D5" s="243">
        <f t="shared" si="0"/>
        <v>46152377</v>
      </c>
      <c r="E5" s="243">
        <f t="shared" si="0"/>
        <v>46152377</v>
      </c>
      <c r="F5" s="243">
        <f t="shared" si="0"/>
        <v>31871641000</v>
      </c>
      <c r="G5" s="243">
        <f t="shared" si="0"/>
        <v>1551645000</v>
      </c>
      <c r="H5" s="243">
        <f t="shared" si="0"/>
        <v>28420038429.09</v>
      </c>
      <c r="I5" s="243">
        <f t="shared" si="0"/>
        <v>1899957570.9099998</v>
      </c>
      <c r="J5" s="243">
        <f t="shared" si="0"/>
        <v>12878102568.619999</v>
      </c>
      <c r="K5" s="243">
        <f t="shared" si="0"/>
        <v>5628376336.1999998</v>
      </c>
      <c r="L5" s="243">
        <f t="shared" si="0"/>
        <v>5498556335.1999998</v>
      </c>
      <c r="M5" s="243">
        <f t="shared" si="0"/>
        <v>5452535316.1999998</v>
      </c>
      <c r="N5" s="242">
        <f t="shared" ref="N5:N36" si="1">+J5/F5</f>
        <v>0.40406148427123656</v>
      </c>
      <c r="O5" s="241">
        <f t="shared" ref="O5:O36" si="2">+K5/F5</f>
        <v>0.1765951221714627</v>
      </c>
      <c r="P5" s="237"/>
    </row>
    <row r="6" spans="1:16" s="236" customFormat="1" ht="12" x14ac:dyDescent="0.25">
      <c r="A6" s="341" t="s">
        <v>144</v>
      </c>
      <c r="B6" s="342"/>
      <c r="C6" s="240">
        <f t="shared" ref="C6:M6" si="3">+C7+C34</f>
        <v>19806287000</v>
      </c>
      <c r="D6" s="240">
        <f t="shared" si="3"/>
        <v>0</v>
      </c>
      <c r="E6" s="240">
        <f t="shared" si="3"/>
        <v>0</v>
      </c>
      <c r="F6" s="240">
        <f t="shared" si="3"/>
        <v>19806287000</v>
      </c>
      <c r="G6" s="240">
        <f t="shared" si="3"/>
        <v>1551645000</v>
      </c>
      <c r="H6" s="240">
        <f t="shared" si="3"/>
        <v>18254642000</v>
      </c>
      <c r="I6" s="240">
        <f t="shared" si="3"/>
        <v>0</v>
      </c>
      <c r="J6" s="240">
        <f t="shared" si="3"/>
        <v>3800603490</v>
      </c>
      <c r="K6" s="240">
        <f t="shared" si="3"/>
        <v>3800603490</v>
      </c>
      <c r="L6" s="240">
        <f t="shared" si="3"/>
        <v>3800603490</v>
      </c>
      <c r="M6" s="240">
        <f t="shared" si="3"/>
        <v>3800603490</v>
      </c>
      <c r="N6" s="239">
        <f t="shared" si="1"/>
        <v>0.19188874169095904</v>
      </c>
      <c r="O6" s="238">
        <f t="shared" si="2"/>
        <v>0.19188874169095904</v>
      </c>
      <c r="P6" s="237"/>
    </row>
    <row r="7" spans="1:16" s="230" customFormat="1" ht="12" x14ac:dyDescent="0.25">
      <c r="A7" s="182" t="s">
        <v>148</v>
      </c>
      <c r="B7" s="235" t="s">
        <v>149</v>
      </c>
      <c r="C7" s="234">
        <f t="shared" ref="C7:M7" si="4">+C8+C18+C28</f>
        <v>18254642000</v>
      </c>
      <c r="D7" s="234">
        <f t="shared" si="4"/>
        <v>0</v>
      </c>
      <c r="E7" s="234">
        <f t="shared" si="4"/>
        <v>0</v>
      </c>
      <c r="F7" s="234">
        <f t="shared" si="4"/>
        <v>18254642000</v>
      </c>
      <c r="G7" s="234">
        <f t="shared" si="4"/>
        <v>0</v>
      </c>
      <c r="H7" s="234">
        <f t="shared" si="4"/>
        <v>18254642000</v>
      </c>
      <c r="I7" s="234">
        <f t="shared" si="4"/>
        <v>0</v>
      </c>
      <c r="J7" s="234">
        <f t="shared" si="4"/>
        <v>3800603490</v>
      </c>
      <c r="K7" s="234">
        <f t="shared" si="4"/>
        <v>3800603490</v>
      </c>
      <c r="L7" s="234">
        <f t="shared" si="4"/>
        <v>3800603490</v>
      </c>
      <c r="M7" s="234">
        <f t="shared" si="4"/>
        <v>3800603490</v>
      </c>
      <c r="N7" s="233">
        <f t="shared" si="1"/>
        <v>0.20819928925475503</v>
      </c>
      <c r="O7" s="232">
        <f t="shared" si="2"/>
        <v>0.20819928925475503</v>
      </c>
      <c r="P7" s="231"/>
    </row>
    <row r="8" spans="1:16" s="230" customFormat="1" ht="12" x14ac:dyDescent="0.25">
      <c r="A8" s="182" t="s">
        <v>150</v>
      </c>
      <c r="B8" s="235" t="s">
        <v>151</v>
      </c>
      <c r="C8" s="234">
        <f t="shared" ref="C8:M8" si="5">+C9</f>
        <v>13164350000</v>
      </c>
      <c r="D8" s="234">
        <f t="shared" si="5"/>
        <v>0</v>
      </c>
      <c r="E8" s="234">
        <f t="shared" si="5"/>
        <v>0</v>
      </c>
      <c r="F8" s="234">
        <f t="shared" si="5"/>
        <v>13164350000</v>
      </c>
      <c r="G8" s="234">
        <f t="shared" si="5"/>
        <v>0</v>
      </c>
      <c r="H8" s="234">
        <f t="shared" si="5"/>
        <v>13164350000</v>
      </c>
      <c r="I8" s="234">
        <f t="shared" si="5"/>
        <v>0</v>
      </c>
      <c r="J8" s="234">
        <f t="shared" si="5"/>
        <v>2546618987</v>
      </c>
      <c r="K8" s="234">
        <f t="shared" si="5"/>
        <v>2546618987</v>
      </c>
      <c r="L8" s="234">
        <f t="shared" si="5"/>
        <v>2546618987</v>
      </c>
      <c r="M8" s="234">
        <f t="shared" si="5"/>
        <v>2546618987</v>
      </c>
      <c r="N8" s="233">
        <f t="shared" si="1"/>
        <v>0.19344813735581323</v>
      </c>
      <c r="O8" s="232">
        <f t="shared" si="2"/>
        <v>0.19344813735581323</v>
      </c>
      <c r="P8" s="231"/>
    </row>
    <row r="9" spans="1:16" s="230" customFormat="1" ht="12" x14ac:dyDescent="0.25">
      <c r="A9" s="182" t="s">
        <v>152</v>
      </c>
      <c r="B9" s="235" t="s">
        <v>153</v>
      </c>
      <c r="C9" s="234">
        <f t="shared" ref="C9:M9" si="6">SUM(C10:C17)</f>
        <v>13164350000</v>
      </c>
      <c r="D9" s="234">
        <f t="shared" si="6"/>
        <v>0</v>
      </c>
      <c r="E9" s="234">
        <f t="shared" si="6"/>
        <v>0</v>
      </c>
      <c r="F9" s="234">
        <f t="shared" si="6"/>
        <v>13164350000</v>
      </c>
      <c r="G9" s="234">
        <f t="shared" si="6"/>
        <v>0</v>
      </c>
      <c r="H9" s="234">
        <f t="shared" si="6"/>
        <v>13164350000</v>
      </c>
      <c r="I9" s="234">
        <f t="shared" si="6"/>
        <v>0</v>
      </c>
      <c r="J9" s="234">
        <f t="shared" si="6"/>
        <v>2546618987</v>
      </c>
      <c r="K9" s="234">
        <f t="shared" si="6"/>
        <v>2546618987</v>
      </c>
      <c r="L9" s="234">
        <f t="shared" si="6"/>
        <v>2546618987</v>
      </c>
      <c r="M9" s="234">
        <f t="shared" si="6"/>
        <v>2546618987</v>
      </c>
      <c r="N9" s="233">
        <f t="shared" si="1"/>
        <v>0.19344813735581323</v>
      </c>
      <c r="O9" s="232">
        <f t="shared" si="2"/>
        <v>0.19344813735581323</v>
      </c>
      <c r="P9" s="231"/>
    </row>
    <row r="10" spans="1:16" x14ac:dyDescent="0.2">
      <c r="A10" s="214" t="s">
        <v>15</v>
      </c>
      <c r="B10" s="267" t="s">
        <v>16</v>
      </c>
      <c r="C10" s="164">
        <v>9307850000</v>
      </c>
      <c r="D10" s="164">
        <v>0</v>
      </c>
      <c r="E10" s="164">
        <v>0</v>
      </c>
      <c r="F10" s="164">
        <v>9307850000</v>
      </c>
      <c r="G10" s="164">
        <v>0</v>
      </c>
      <c r="H10" s="164">
        <v>9307850000</v>
      </c>
      <c r="I10" s="164">
        <v>0</v>
      </c>
      <c r="J10" s="164">
        <v>2153178524</v>
      </c>
      <c r="K10" s="164">
        <v>2153178524</v>
      </c>
      <c r="L10" s="164">
        <v>2153178524</v>
      </c>
      <c r="M10" s="164">
        <v>2153178524</v>
      </c>
      <c r="N10" s="213">
        <f t="shared" si="1"/>
        <v>0.23132931063564627</v>
      </c>
      <c r="O10" s="162">
        <f t="shared" si="2"/>
        <v>0.23132931063564627</v>
      </c>
    </row>
    <row r="11" spans="1:16" x14ac:dyDescent="0.2">
      <c r="A11" s="214" t="s">
        <v>17</v>
      </c>
      <c r="B11" s="267" t="s">
        <v>18</v>
      </c>
      <c r="C11" s="164">
        <v>550000000</v>
      </c>
      <c r="D11" s="164">
        <v>0</v>
      </c>
      <c r="E11" s="164">
        <v>0</v>
      </c>
      <c r="F11" s="164">
        <v>550000000</v>
      </c>
      <c r="G11" s="164">
        <v>0</v>
      </c>
      <c r="H11" s="164">
        <v>550000000</v>
      </c>
      <c r="I11" s="164">
        <v>0</v>
      </c>
      <c r="J11" s="164">
        <v>189105031</v>
      </c>
      <c r="K11" s="164">
        <v>189105031</v>
      </c>
      <c r="L11" s="164">
        <v>189105031</v>
      </c>
      <c r="M11" s="164">
        <v>189105031</v>
      </c>
      <c r="N11" s="213">
        <f t="shared" si="1"/>
        <v>0.34382732909090907</v>
      </c>
      <c r="O11" s="162">
        <f t="shared" si="2"/>
        <v>0.34382732909090907</v>
      </c>
    </row>
    <row r="12" spans="1:16" x14ac:dyDescent="0.2">
      <c r="A12" s="214" t="s">
        <v>19</v>
      </c>
      <c r="B12" s="267" t="s">
        <v>20</v>
      </c>
      <c r="C12" s="164">
        <v>16500000</v>
      </c>
      <c r="D12" s="164">
        <v>0</v>
      </c>
      <c r="E12" s="164">
        <v>0</v>
      </c>
      <c r="F12" s="164">
        <v>16500000</v>
      </c>
      <c r="G12" s="164">
        <v>0</v>
      </c>
      <c r="H12" s="164">
        <v>16500000</v>
      </c>
      <c r="I12" s="164">
        <v>0</v>
      </c>
      <c r="J12" s="164">
        <v>3695651</v>
      </c>
      <c r="K12" s="164">
        <v>3695651</v>
      </c>
      <c r="L12" s="164">
        <v>3695651</v>
      </c>
      <c r="M12" s="164">
        <v>3695651</v>
      </c>
      <c r="N12" s="213">
        <f t="shared" si="1"/>
        <v>0.22397884848484848</v>
      </c>
      <c r="O12" s="162">
        <f t="shared" si="2"/>
        <v>0.22397884848484848</v>
      </c>
    </row>
    <row r="13" spans="1:16" x14ac:dyDescent="0.2">
      <c r="A13" s="214" t="s">
        <v>21</v>
      </c>
      <c r="B13" s="267" t="s">
        <v>22</v>
      </c>
      <c r="C13" s="164">
        <v>900000000</v>
      </c>
      <c r="D13" s="164">
        <v>0</v>
      </c>
      <c r="E13" s="164">
        <v>0</v>
      </c>
      <c r="F13" s="164">
        <v>900000000</v>
      </c>
      <c r="G13" s="164">
        <v>0</v>
      </c>
      <c r="H13" s="164">
        <v>900000000</v>
      </c>
      <c r="I13" s="164">
        <v>0</v>
      </c>
      <c r="J13" s="164">
        <v>8763746</v>
      </c>
      <c r="K13" s="164">
        <v>8763746</v>
      </c>
      <c r="L13" s="164">
        <v>8763746</v>
      </c>
      <c r="M13" s="164">
        <v>8763746</v>
      </c>
      <c r="N13" s="213">
        <f t="shared" si="1"/>
        <v>9.7374955555555552E-3</v>
      </c>
      <c r="O13" s="162">
        <f t="shared" si="2"/>
        <v>9.7374955555555552E-3</v>
      </c>
    </row>
    <row r="14" spans="1:16" x14ac:dyDescent="0.2">
      <c r="A14" s="214" t="s">
        <v>23</v>
      </c>
      <c r="B14" s="267" t="s">
        <v>24</v>
      </c>
      <c r="C14" s="164">
        <v>450000000</v>
      </c>
      <c r="D14" s="164">
        <v>0</v>
      </c>
      <c r="E14" s="164">
        <v>0</v>
      </c>
      <c r="F14" s="164">
        <v>450000000</v>
      </c>
      <c r="G14" s="164">
        <v>0</v>
      </c>
      <c r="H14" s="164">
        <v>450000000</v>
      </c>
      <c r="I14" s="164">
        <v>0</v>
      </c>
      <c r="J14" s="164">
        <v>98560916</v>
      </c>
      <c r="K14" s="164">
        <v>98560916</v>
      </c>
      <c r="L14" s="164">
        <v>98560916</v>
      </c>
      <c r="M14" s="164">
        <v>98560916</v>
      </c>
      <c r="N14" s="213">
        <f t="shared" si="1"/>
        <v>0.21902425777777779</v>
      </c>
      <c r="O14" s="162">
        <f t="shared" si="2"/>
        <v>0.21902425777777779</v>
      </c>
    </row>
    <row r="15" spans="1:16" x14ac:dyDescent="0.2">
      <c r="A15" s="214" t="s">
        <v>25</v>
      </c>
      <c r="B15" s="267" t="s">
        <v>26</v>
      </c>
      <c r="C15" s="164">
        <v>90000000</v>
      </c>
      <c r="D15" s="164">
        <v>0</v>
      </c>
      <c r="E15" s="164">
        <v>0</v>
      </c>
      <c r="F15" s="164">
        <v>90000000</v>
      </c>
      <c r="G15" s="164">
        <v>0</v>
      </c>
      <c r="H15" s="164">
        <v>90000000</v>
      </c>
      <c r="I15" s="164">
        <v>0</v>
      </c>
      <c r="J15" s="164">
        <v>9527034</v>
      </c>
      <c r="K15" s="164">
        <v>9527034</v>
      </c>
      <c r="L15" s="164">
        <v>9527034</v>
      </c>
      <c r="M15" s="164">
        <v>9527034</v>
      </c>
      <c r="N15" s="213">
        <f t="shared" si="1"/>
        <v>0.10585593333333333</v>
      </c>
      <c r="O15" s="162">
        <f t="shared" si="2"/>
        <v>0.10585593333333333</v>
      </c>
    </row>
    <row r="16" spans="1:16" x14ac:dyDescent="0.2">
      <c r="A16" s="214" t="s">
        <v>27</v>
      </c>
      <c r="B16" s="267" t="s">
        <v>28</v>
      </c>
      <c r="C16" s="164">
        <v>1250000000</v>
      </c>
      <c r="D16" s="164">
        <v>0</v>
      </c>
      <c r="E16" s="164">
        <v>0</v>
      </c>
      <c r="F16" s="164">
        <v>1250000000</v>
      </c>
      <c r="G16" s="164">
        <v>0</v>
      </c>
      <c r="H16" s="164">
        <v>1250000000</v>
      </c>
      <c r="I16" s="164">
        <v>0</v>
      </c>
      <c r="J16" s="164">
        <v>1526278</v>
      </c>
      <c r="K16" s="164">
        <v>1526278</v>
      </c>
      <c r="L16" s="164">
        <v>1526278</v>
      </c>
      <c r="M16" s="164">
        <v>1526278</v>
      </c>
      <c r="N16" s="213">
        <f t="shared" si="1"/>
        <v>1.2210223999999999E-3</v>
      </c>
      <c r="O16" s="162">
        <f t="shared" si="2"/>
        <v>1.2210223999999999E-3</v>
      </c>
    </row>
    <row r="17" spans="1:16" x14ac:dyDescent="0.2">
      <c r="A17" s="214" t="s">
        <v>29</v>
      </c>
      <c r="B17" s="267" t="s">
        <v>30</v>
      </c>
      <c r="C17" s="164">
        <v>600000000</v>
      </c>
      <c r="D17" s="164">
        <v>0</v>
      </c>
      <c r="E17" s="164">
        <v>0</v>
      </c>
      <c r="F17" s="164">
        <v>600000000</v>
      </c>
      <c r="G17" s="164">
        <v>0</v>
      </c>
      <c r="H17" s="164">
        <v>600000000</v>
      </c>
      <c r="I17" s="164">
        <v>0</v>
      </c>
      <c r="J17" s="164">
        <v>82261807</v>
      </c>
      <c r="K17" s="164">
        <v>82261807</v>
      </c>
      <c r="L17" s="164">
        <v>82261807</v>
      </c>
      <c r="M17" s="164">
        <v>82261807</v>
      </c>
      <c r="N17" s="213">
        <f t="shared" si="1"/>
        <v>0.13710301166666666</v>
      </c>
      <c r="O17" s="162">
        <f t="shared" si="2"/>
        <v>0.13710301166666666</v>
      </c>
    </row>
    <row r="18" spans="1:16" s="122" customFormat="1" ht="12" x14ac:dyDescent="0.2">
      <c r="A18" s="224" t="s">
        <v>154</v>
      </c>
      <c r="B18" s="229" t="s">
        <v>155</v>
      </c>
      <c r="C18" s="220">
        <f t="shared" ref="C18:M18" si="7">SUM(C19:C27)</f>
        <v>4647924000</v>
      </c>
      <c r="D18" s="220">
        <f t="shared" si="7"/>
        <v>0</v>
      </c>
      <c r="E18" s="220">
        <f t="shared" si="7"/>
        <v>0</v>
      </c>
      <c r="F18" s="220">
        <f t="shared" si="7"/>
        <v>4647924000</v>
      </c>
      <c r="G18" s="220">
        <f t="shared" si="7"/>
        <v>0</v>
      </c>
      <c r="H18" s="220">
        <f t="shared" si="7"/>
        <v>4647924000</v>
      </c>
      <c r="I18" s="220">
        <f t="shared" si="7"/>
        <v>0</v>
      </c>
      <c r="J18" s="220">
        <f t="shared" si="7"/>
        <v>1026453293</v>
      </c>
      <c r="K18" s="220">
        <f t="shared" si="7"/>
        <v>1026453293</v>
      </c>
      <c r="L18" s="220">
        <f t="shared" si="7"/>
        <v>1026453293</v>
      </c>
      <c r="M18" s="220">
        <f t="shared" si="7"/>
        <v>1026453293</v>
      </c>
      <c r="N18" s="219">
        <f t="shared" si="1"/>
        <v>0.22084123858307494</v>
      </c>
      <c r="O18" s="218">
        <f t="shared" si="2"/>
        <v>0.22084123858307494</v>
      </c>
      <c r="P18" s="8"/>
    </row>
    <row r="19" spans="1:16" x14ac:dyDescent="0.2">
      <c r="A19" s="214" t="s">
        <v>31</v>
      </c>
      <c r="B19" s="267" t="s">
        <v>32</v>
      </c>
      <c r="C19" s="164">
        <v>1520000000</v>
      </c>
      <c r="D19" s="164">
        <v>0</v>
      </c>
      <c r="E19" s="164">
        <v>0</v>
      </c>
      <c r="F19" s="164">
        <v>1520000000</v>
      </c>
      <c r="G19" s="164">
        <v>0</v>
      </c>
      <c r="H19" s="164">
        <v>1520000000</v>
      </c>
      <c r="I19" s="164">
        <v>0</v>
      </c>
      <c r="J19" s="164">
        <v>321878199</v>
      </c>
      <c r="K19" s="164">
        <v>321878199</v>
      </c>
      <c r="L19" s="164">
        <v>321878199</v>
      </c>
      <c r="M19" s="164">
        <v>321878199</v>
      </c>
      <c r="N19" s="213">
        <f t="shared" si="1"/>
        <v>0.2117619730263158</v>
      </c>
      <c r="O19" s="162">
        <f t="shared" si="2"/>
        <v>0.2117619730263158</v>
      </c>
    </row>
    <row r="20" spans="1:16" x14ac:dyDescent="0.2">
      <c r="A20" s="214" t="s">
        <v>33</v>
      </c>
      <c r="B20" s="267" t="s">
        <v>34</v>
      </c>
      <c r="C20" s="164">
        <v>997924000</v>
      </c>
      <c r="D20" s="164">
        <v>0</v>
      </c>
      <c r="E20" s="164">
        <v>0</v>
      </c>
      <c r="F20" s="164">
        <v>997924000</v>
      </c>
      <c r="G20" s="164">
        <v>0</v>
      </c>
      <c r="H20" s="164">
        <v>997924000</v>
      </c>
      <c r="I20" s="164">
        <v>0</v>
      </c>
      <c r="J20" s="164">
        <v>230669500</v>
      </c>
      <c r="K20" s="164">
        <v>230669500</v>
      </c>
      <c r="L20" s="164">
        <v>230669500</v>
      </c>
      <c r="M20" s="164">
        <v>230669500</v>
      </c>
      <c r="N20" s="213">
        <f t="shared" si="1"/>
        <v>0.23114936608399037</v>
      </c>
      <c r="O20" s="162">
        <f t="shared" si="2"/>
        <v>0.23114936608399037</v>
      </c>
    </row>
    <row r="21" spans="1:16" x14ac:dyDescent="0.2">
      <c r="A21" s="214" t="s">
        <v>35</v>
      </c>
      <c r="B21" s="267" t="s">
        <v>36</v>
      </c>
      <c r="C21" s="164">
        <v>1000000000</v>
      </c>
      <c r="D21" s="164">
        <v>0</v>
      </c>
      <c r="E21" s="164">
        <v>0</v>
      </c>
      <c r="F21" s="164">
        <v>1000000000</v>
      </c>
      <c r="G21" s="164">
        <v>0</v>
      </c>
      <c r="H21" s="164">
        <v>1000000000</v>
      </c>
      <c r="I21" s="164">
        <v>0</v>
      </c>
      <c r="J21" s="164">
        <v>232005594</v>
      </c>
      <c r="K21" s="164">
        <v>232005594</v>
      </c>
      <c r="L21" s="164">
        <v>232005594</v>
      </c>
      <c r="M21" s="164">
        <v>232005594</v>
      </c>
      <c r="N21" s="213">
        <f t="shared" si="1"/>
        <v>0.23200559400000001</v>
      </c>
      <c r="O21" s="162">
        <f t="shared" si="2"/>
        <v>0.23200559400000001</v>
      </c>
    </row>
    <row r="22" spans="1:16" x14ac:dyDescent="0.2">
      <c r="A22" s="214" t="s">
        <v>37</v>
      </c>
      <c r="B22" s="267" t="s">
        <v>38</v>
      </c>
      <c r="C22" s="164">
        <v>450000000</v>
      </c>
      <c r="D22" s="164">
        <v>0</v>
      </c>
      <c r="E22" s="164">
        <v>0</v>
      </c>
      <c r="F22" s="164">
        <v>450000000</v>
      </c>
      <c r="G22" s="164">
        <v>0</v>
      </c>
      <c r="H22" s="164">
        <v>450000000</v>
      </c>
      <c r="I22" s="164">
        <v>0</v>
      </c>
      <c r="J22" s="164">
        <v>100916600</v>
      </c>
      <c r="K22" s="164">
        <v>100916600</v>
      </c>
      <c r="L22" s="164">
        <v>100916600</v>
      </c>
      <c r="M22" s="164">
        <v>100916600</v>
      </c>
      <c r="N22" s="213">
        <f t="shared" si="1"/>
        <v>0.2242591111111111</v>
      </c>
      <c r="O22" s="162">
        <f t="shared" si="2"/>
        <v>0.2242591111111111</v>
      </c>
    </row>
    <row r="23" spans="1:16" x14ac:dyDescent="0.2">
      <c r="A23" s="214" t="s">
        <v>39</v>
      </c>
      <c r="B23" s="267" t="s">
        <v>40</v>
      </c>
      <c r="C23" s="164">
        <v>70000000</v>
      </c>
      <c r="D23" s="164">
        <v>0</v>
      </c>
      <c r="E23" s="164">
        <v>0</v>
      </c>
      <c r="F23" s="164">
        <v>70000000</v>
      </c>
      <c r="G23" s="164">
        <v>0</v>
      </c>
      <c r="H23" s="164">
        <v>70000000</v>
      </c>
      <c r="I23" s="164">
        <v>0</v>
      </c>
      <c r="J23" s="164">
        <v>14777800</v>
      </c>
      <c r="K23" s="164">
        <v>14777800</v>
      </c>
      <c r="L23" s="164">
        <v>14777800</v>
      </c>
      <c r="M23" s="164">
        <v>14777800</v>
      </c>
      <c r="N23" s="213">
        <f t="shared" si="1"/>
        <v>0.21111142857142856</v>
      </c>
      <c r="O23" s="162">
        <f t="shared" si="2"/>
        <v>0.21111142857142856</v>
      </c>
    </row>
    <row r="24" spans="1:16" x14ac:dyDescent="0.2">
      <c r="A24" s="214" t="s">
        <v>41</v>
      </c>
      <c r="B24" s="267" t="s">
        <v>42</v>
      </c>
      <c r="C24" s="164">
        <v>350000000</v>
      </c>
      <c r="D24" s="164">
        <v>0</v>
      </c>
      <c r="E24" s="164">
        <v>0</v>
      </c>
      <c r="F24" s="164">
        <v>350000000</v>
      </c>
      <c r="G24" s="164">
        <v>0</v>
      </c>
      <c r="H24" s="164">
        <v>350000000</v>
      </c>
      <c r="I24" s="164">
        <v>0</v>
      </c>
      <c r="J24" s="164">
        <v>75689600</v>
      </c>
      <c r="K24" s="164">
        <v>75689600</v>
      </c>
      <c r="L24" s="164">
        <v>75689600</v>
      </c>
      <c r="M24" s="164">
        <v>75689600</v>
      </c>
      <c r="N24" s="213">
        <f t="shared" si="1"/>
        <v>0.216256</v>
      </c>
      <c r="O24" s="162">
        <f t="shared" si="2"/>
        <v>0.216256</v>
      </c>
    </row>
    <row r="25" spans="1:16" x14ac:dyDescent="0.2">
      <c r="A25" s="214" t="s">
        <v>43</v>
      </c>
      <c r="B25" s="267" t="s">
        <v>44</v>
      </c>
      <c r="C25" s="164">
        <v>70000000</v>
      </c>
      <c r="D25" s="164">
        <v>0</v>
      </c>
      <c r="E25" s="164">
        <v>0</v>
      </c>
      <c r="F25" s="164">
        <v>70000000</v>
      </c>
      <c r="G25" s="164">
        <v>0</v>
      </c>
      <c r="H25" s="164">
        <v>70000000</v>
      </c>
      <c r="I25" s="164">
        <v>0</v>
      </c>
      <c r="J25" s="164">
        <v>12635100</v>
      </c>
      <c r="K25" s="164">
        <v>12635100</v>
      </c>
      <c r="L25" s="164">
        <v>12635100</v>
      </c>
      <c r="M25" s="164">
        <v>12635100</v>
      </c>
      <c r="N25" s="213">
        <f t="shared" si="1"/>
        <v>0.18050142857142856</v>
      </c>
      <c r="O25" s="162">
        <f t="shared" si="2"/>
        <v>0.18050142857142856</v>
      </c>
    </row>
    <row r="26" spans="1:16" x14ac:dyDescent="0.2">
      <c r="A26" s="214" t="s">
        <v>45</v>
      </c>
      <c r="B26" s="267" t="s">
        <v>46</v>
      </c>
      <c r="C26" s="164">
        <v>70000000</v>
      </c>
      <c r="D26" s="164">
        <v>0</v>
      </c>
      <c r="E26" s="164">
        <v>0</v>
      </c>
      <c r="F26" s="164">
        <v>70000000</v>
      </c>
      <c r="G26" s="164">
        <v>0</v>
      </c>
      <c r="H26" s="164">
        <v>70000000</v>
      </c>
      <c r="I26" s="164">
        <v>0</v>
      </c>
      <c r="J26" s="164">
        <v>12635100</v>
      </c>
      <c r="K26" s="164">
        <v>12635100</v>
      </c>
      <c r="L26" s="164">
        <v>12635100</v>
      </c>
      <c r="M26" s="164">
        <v>12635100</v>
      </c>
      <c r="N26" s="213">
        <f t="shared" si="1"/>
        <v>0.18050142857142856</v>
      </c>
      <c r="O26" s="162">
        <f t="shared" si="2"/>
        <v>0.18050142857142856</v>
      </c>
    </row>
    <row r="27" spans="1:16" ht="22.5" x14ac:dyDescent="0.2">
      <c r="A27" s="214" t="s">
        <v>47</v>
      </c>
      <c r="B27" s="267" t="s">
        <v>48</v>
      </c>
      <c r="C27" s="164">
        <v>120000000</v>
      </c>
      <c r="D27" s="164">
        <v>0</v>
      </c>
      <c r="E27" s="164">
        <v>0</v>
      </c>
      <c r="F27" s="164">
        <v>120000000</v>
      </c>
      <c r="G27" s="164">
        <v>0</v>
      </c>
      <c r="H27" s="164">
        <v>120000000</v>
      </c>
      <c r="I27" s="164">
        <v>0</v>
      </c>
      <c r="J27" s="164">
        <v>25245800</v>
      </c>
      <c r="K27" s="164">
        <v>25245800</v>
      </c>
      <c r="L27" s="164">
        <v>25245800</v>
      </c>
      <c r="M27" s="164">
        <v>25245800</v>
      </c>
      <c r="N27" s="213">
        <f t="shared" si="1"/>
        <v>0.21038166666666666</v>
      </c>
      <c r="O27" s="162">
        <f t="shared" si="2"/>
        <v>0.21038166666666666</v>
      </c>
    </row>
    <row r="28" spans="1:16" s="122" customFormat="1" ht="24" x14ac:dyDescent="0.2">
      <c r="A28" s="224" t="s">
        <v>156</v>
      </c>
      <c r="B28" s="229" t="s">
        <v>157</v>
      </c>
      <c r="C28" s="220">
        <f t="shared" ref="C28:M28" si="8">SUM(C29:C33)</f>
        <v>442368000</v>
      </c>
      <c r="D28" s="220">
        <f t="shared" si="8"/>
        <v>0</v>
      </c>
      <c r="E28" s="220">
        <f t="shared" si="8"/>
        <v>0</v>
      </c>
      <c r="F28" s="220">
        <f t="shared" si="8"/>
        <v>442368000</v>
      </c>
      <c r="G28" s="220">
        <f t="shared" si="8"/>
        <v>0</v>
      </c>
      <c r="H28" s="220">
        <f t="shared" si="8"/>
        <v>442368000</v>
      </c>
      <c r="I28" s="220">
        <f t="shared" si="8"/>
        <v>0</v>
      </c>
      <c r="J28" s="220">
        <f t="shared" si="8"/>
        <v>227531210</v>
      </c>
      <c r="K28" s="220">
        <f t="shared" si="8"/>
        <v>227531210</v>
      </c>
      <c r="L28" s="220">
        <f t="shared" si="8"/>
        <v>227531210</v>
      </c>
      <c r="M28" s="220">
        <f t="shared" si="8"/>
        <v>227531210</v>
      </c>
      <c r="N28" s="219">
        <f t="shared" si="1"/>
        <v>0.51434825755931712</v>
      </c>
      <c r="O28" s="218">
        <f t="shared" si="2"/>
        <v>0.51434825755931712</v>
      </c>
      <c r="P28" s="8"/>
    </row>
    <row r="29" spans="1:16" x14ac:dyDescent="0.2">
      <c r="A29" s="214" t="s">
        <v>49</v>
      </c>
      <c r="B29" s="267" t="s">
        <v>50</v>
      </c>
      <c r="C29" s="164">
        <v>142368000</v>
      </c>
      <c r="D29" s="164">
        <v>0</v>
      </c>
      <c r="E29" s="164">
        <v>0</v>
      </c>
      <c r="F29" s="164">
        <v>142368000</v>
      </c>
      <c r="G29" s="164">
        <v>0</v>
      </c>
      <c r="H29" s="164">
        <v>142368000</v>
      </c>
      <c r="I29" s="164">
        <v>0</v>
      </c>
      <c r="J29" s="164">
        <v>73704418</v>
      </c>
      <c r="K29" s="164">
        <v>73704418</v>
      </c>
      <c r="L29" s="164">
        <v>73704418</v>
      </c>
      <c r="M29" s="164">
        <v>73704418</v>
      </c>
      <c r="N29" s="213">
        <f t="shared" si="1"/>
        <v>0.51770354293099574</v>
      </c>
      <c r="O29" s="162">
        <f t="shared" si="2"/>
        <v>0.51770354293099574</v>
      </c>
    </row>
    <row r="30" spans="1:16" x14ac:dyDescent="0.2">
      <c r="A30" s="214" t="s">
        <v>51</v>
      </c>
      <c r="B30" s="267" t="s">
        <v>52</v>
      </c>
      <c r="C30" s="164">
        <v>50000000</v>
      </c>
      <c r="D30" s="164">
        <v>0</v>
      </c>
      <c r="E30" s="164">
        <v>0</v>
      </c>
      <c r="F30" s="164">
        <v>50000000</v>
      </c>
      <c r="G30" s="164">
        <v>0</v>
      </c>
      <c r="H30" s="164">
        <v>50000000</v>
      </c>
      <c r="I30" s="164">
        <v>0</v>
      </c>
      <c r="J30" s="164">
        <v>46820655</v>
      </c>
      <c r="K30" s="164">
        <v>46820655</v>
      </c>
      <c r="L30" s="164">
        <v>46820655</v>
      </c>
      <c r="M30" s="164">
        <v>46820655</v>
      </c>
      <c r="N30" s="213">
        <f t="shared" si="1"/>
        <v>0.9364131</v>
      </c>
      <c r="O30" s="162">
        <f t="shared" si="2"/>
        <v>0.9364131</v>
      </c>
    </row>
    <row r="31" spans="1:16" x14ac:dyDescent="0.2">
      <c r="A31" s="214" t="s">
        <v>53</v>
      </c>
      <c r="B31" s="267" t="s">
        <v>54</v>
      </c>
      <c r="C31" s="164">
        <v>40000000</v>
      </c>
      <c r="D31" s="164">
        <v>0</v>
      </c>
      <c r="E31" s="164">
        <v>0</v>
      </c>
      <c r="F31" s="164">
        <v>40000000</v>
      </c>
      <c r="G31" s="164">
        <v>0</v>
      </c>
      <c r="H31" s="164">
        <v>40000000</v>
      </c>
      <c r="I31" s="164">
        <v>0</v>
      </c>
      <c r="J31" s="164">
        <v>10143920</v>
      </c>
      <c r="K31" s="164">
        <v>10143920</v>
      </c>
      <c r="L31" s="164">
        <v>10143920</v>
      </c>
      <c r="M31" s="164">
        <v>10143920</v>
      </c>
      <c r="N31" s="213">
        <f t="shared" si="1"/>
        <v>0.25359799999999999</v>
      </c>
      <c r="O31" s="162">
        <f t="shared" si="2"/>
        <v>0.25359799999999999</v>
      </c>
    </row>
    <row r="32" spans="1:16" x14ac:dyDescent="0.2">
      <c r="A32" s="214" t="s">
        <v>55</v>
      </c>
      <c r="B32" s="267" t="s">
        <v>56</v>
      </c>
      <c r="C32" s="164">
        <v>150000000</v>
      </c>
      <c r="D32" s="164">
        <v>0</v>
      </c>
      <c r="E32" s="164">
        <v>0</v>
      </c>
      <c r="F32" s="164">
        <v>150000000</v>
      </c>
      <c r="G32" s="164">
        <v>0</v>
      </c>
      <c r="H32" s="164">
        <v>150000000</v>
      </c>
      <c r="I32" s="164">
        <v>0</v>
      </c>
      <c r="J32" s="164">
        <v>67540461</v>
      </c>
      <c r="K32" s="164">
        <v>67540461</v>
      </c>
      <c r="L32" s="164">
        <v>67540461</v>
      </c>
      <c r="M32" s="164">
        <v>67540461</v>
      </c>
      <c r="N32" s="213">
        <f t="shared" si="1"/>
        <v>0.45026973999999997</v>
      </c>
      <c r="O32" s="162">
        <f t="shared" si="2"/>
        <v>0.45026973999999997</v>
      </c>
    </row>
    <row r="33" spans="1:16" x14ac:dyDescent="0.2">
      <c r="A33" s="214" t="s">
        <v>57</v>
      </c>
      <c r="B33" s="267" t="s">
        <v>58</v>
      </c>
      <c r="C33" s="164">
        <v>60000000</v>
      </c>
      <c r="D33" s="164">
        <v>0</v>
      </c>
      <c r="E33" s="164">
        <v>0</v>
      </c>
      <c r="F33" s="164">
        <v>60000000</v>
      </c>
      <c r="G33" s="164">
        <v>0</v>
      </c>
      <c r="H33" s="164">
        <v>60000000</v>
      </c>
      <c r="I33" s="164">
        <v>0</v>
      </c>
      <c r="J33" s="164">
        <v>29321756</v>
      </c>
      <c r="K33" s="164">
        <v>29321756</v>
      </c>
      <c r="L33" s="164">
        <v>29321756</v>
      </c>
      <c r="M33" s="164">
        <v>29321756</v>
      </c>
      <c r="N33" s="213">
        <f t="shared" si="1"/>
        <v>0.48869593333333333</v>
      </c>
      <c r="O33" s="162">
        <f t="shared" si="2"/>
        <v>0.48869593333333333</v>
      </c>
    </row>
    <row r="34" spans="1:16" s="133" customFormat="1" ht="24" x14ac:dyDescent="0.2">
      <c r="A34" s="286" t="s">
        <v>158</v>
      </c>
      <c r="B34" s="257" t="s">
        <v>159</v>
      </c>
      <c r="C34" s="136">
        <v>1551645000</v>
      </c>
      <c r="D34" s="138">
        <v>0</v>
      </c>
      <c r="E34" s="138">
        <v>0</v>
      </c>
      <c r="F34" s="136">
        <v>1551645000</v>
      </c>
      <c r="G34" s="137">
        <v>1551645000</v>
      </c>
      <c r="H34" s="137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5">
        <f t="shared" si="1"/>
        <v>0</v>
      </c>
      <c r="O34" s="134">
        <f t="shared" si="2"/>
        <v>0</v>
      </c>
    </row>
    <row r="35" spans="1:16" s="225" customFormat="1" ht="12" x14ac:dyDescent="0.2">
      <c r="A35" s="334" t="s">
        <v>160</v>
      </c>
      <c r="B35" s="333"/>
      <c r="C35" s="228">
        <f t="shared" ref="C35:M35" si="9">+C36+C45</f>
        <v>11171595000</v>
      </c>
      <c r="D35" s="228">
        <f t="shared" si="9"/>
        <v>46152377</v>
      </c>
      <c r="E35" s="228">
        <f t="shared" si="9"/>
        <v>46152377</v>
      </c>
      <c r="F35" s="228">
        <f t="shared" si="9"/>
        <v>11171595000</v>
      </c>
      <c r="G35" s="228">
        <f t="shared" si="9"/>
        <v>0</v>
      </c>
      <c r="H35" s="228">
        <f t="shared" si="9"/>
        <v>10051348429.09</v>
      </c>
      <c r="I35" s="228">
        <f t="shared" si="9"/>
        <v>1120246570.9099998</v>
      </c>
      <c r="J35" s="228">
        <f t="shared" si="9"/>
        <v>9032684251.6199989</v>
      </c>
      <c r="K35" s="228">
        <f t="shared" si="9"/>
        <v>1782958019.2</v>
      </c>
      <c r="L35" s="228">
        <f t="shared" si="9"/>
        <v>1653138018.2</v>
      </c>
      <c r="M35" s="228">
        <f t="shared" si="9"/>
        <v>1607116999.2</v>
      </c>
      <c r="N35" s="227">
        <f t="shared" si="1"/>
        <v>0.80854025334967827</v>
      </c>
      <c r="O35" s="226">
        <f t="shared" si="2"/>
        <v>0.1595974450559656</v>
      </c>
      <c r="P35" s="71"/>
    </row>
    <row r="36" spans="1:16" s="133" customFormat="1" ht="12" x14ac:dyDescent="0.2">
      <c r="A36" s="224" t="s">
        <v>161</v>
      </c>
      <c r="B36" s="223" t="s">
        <v>162</v>
      </c>
      <c r="C36" s="179">
        <f t="shared" ref="C36:M36" si="10">+C37</f>
        <v>208047746</v>
      </c>
      <c r="D36" s="179">
        <f t="shared" si="10"/>
        <v>12000000</v>
      </c>
      <c r="E36" s="179">
        <f t="shared" si="10"/>
        <v>0</v>
      </c>
      <c r="F36" s="179">
        <f t="shared" si="10"/>
        <v>220047746</v>
      </c>
      <c r="G36" s="179">
        <f t="shared" si="10"/>
        <v>0</v>
      </c>
      <c r="H36" s="179">
        <f t="shared" si="10"/>
        <v>103400876.39</v>
      </c>
      <c r="I36" s="179">
        <f t="shared" si="10"/>
        <v>116646869.61</v>
      </c>
      <c r="J36" s="179">
        <f t="shared" si="10"/>
        <v>47151494.129999995</v>
      </c>
      <c r="K36" s="179">
        <f t="shared" si="10"/>
        <v>5239788.72</v>
      </c>
      <c r="L36" s="179">
        <f t="shared" si="10"/>
        <v>5239788.72</v>
      </c>
      <c r="M36" s="179">
        <f t="shared" si="10"/>
        <v>5239788.72</v>
      </c>
      <c r="N36" s="222">
        <f t="shared" si="1"/>
        <v>0.21427846904644046</v>
      </c>
      <c r="O36" s="221">
        <f t="shared" si="2"/>
        <v>2.3812053589496888E-2</v>
      </c>
      <c r="P36" s="176"/>
    </row>
    <row r="37" spans="1:16" s="133" customFormat="1" ht="12" x14ac:dyDescent="0.2">
      <c r="A37" s="224" t="s">
        <v>163</v>
      </c>
      <c r="B37" s="223" t="s">
        <v>164</v>
      </c>
      <c r="C37" s="179">
        <f t="shared" ref="C37:M37" si="11">SUM(C38:C44)</f>
        <v>208047746</v>
      </c>
      <c r="D37" s="179">
        <f t="shared" si="11"/>
        <v>12000000</v>
      </c>
      <c r="E37" s="179">
        <f t="shared" si="11"/>
        <v>0</v>
      </c>
      <c r="F37" s="179">
        <f t="shared" si="11"/>
        <v>220047746</v>
      </c>
      <c r="G37" s="179">
        <f t="shared" si="11"/>
        <v>0</v>
      </c>
      <c r="H37" s="179">
        <f t="shared" si="11"/>
        <v>103400876.39</v>
      </c>
      <c r="I37" s="179">
        <f t="shared" si="11"/>
        <v>116646869.61</v>
      </c>
      <c r="J37" s="179">
        <f t="shared" si="11"/>
        <v>47151494.129999995</v>
      </c>
      <c r="K37" s="179">
        <f t="shared" si="11"/>
        <v>5239788.72</v>
      </c>
      <c r="L37" s="179">
        <f t="shared" si="11"/>
        <v>5239788.72</v>
      </c>
      <c r="M37" s="179">
        <f t="shared" si="11"/>
        <v>5239788.72</v>
      </c>
      <c r="N37" s="222">
        <f t="shared" ref="N37:N70" si="12">+J37/F37</f>
        <v>0.21427846904644046</v>
      </c>
      <c r="O37" s="221">
        <f t="shared" ref="O37:O70" si="13">+K37/F37</f>
        <v>2.3812053589496888E-2</v>
      </c>
      <c r="P37" s="176"/>
    </row>
    <row r="38" spans="1:16" ht="33.75" x14ac:dyDescent="0.2">
      <c r="A38" s="214" t="s">
        <v>59</v>
      </c>
      <c r="B38" s="267" t="s">
        <v>60</v>
      </c>
      <c r="C38" s="164">
        <v>0</v>
      </c>
      <c r="D38" s="164">
        <v>12000000</v>
      </c>
      <c r="E38" s="164">
        <v>0</v>
      </c>
      <c r="F38" s="164">
        <v>12000000</v>
      </c>
      <c r="G38" s="164">
        <v>0</v>
      </c>
      <c r="H38" s="164">
        <v>1090909.0900000001</v>
      </c>
      <c r="I38" s="164">
        <v>10909090.91</v>
      </c>
      <c r="J38" s="164">
        <v>1090909.0900000001</v>
      </c>
      <c r="K38" s="164">
        <v>1090909.0900000001</v>
      </c>
      <c r="L38" s="164">
        <v>1090909.0900000001</v>
      </c>
      <c r="M38" s="164">
        <v>1090909.0900000001</v>
      </c>
      <c r="N38" s="213">
        <f t="shared" si="12"/>
        <v>9.0909090833333345E-2</v>
      </c>
      <c r="O38" s="162">
        <f t="shared" si="13"/>
        <v>9.0909090833333345E-2</v>
      </c>
    </row>
    <row r="39" spans="1:16" x14ac:dyDescent="0.2">
      <c r="A39" s="214" t="s">
        <v>61</v>
      </c>
      <c r="B39" s="267" t="s">
        <v>62</v>
      </c>
      <c r="C39" s="164">
        <v>26000000</v>
      </c>
      <c r="D39" s="164">
        <v>0</v>
      </c>
      <c r="E39" s="164">
        <v>0</v>
      </c>
      <c r="F39" s="164">
        <v>26000000</v>
      </c>
      <c r="G39" s="164">
        <v>0</v>
      </c>
      <c r="H39" s="164">
        <v>0</v>
      </c>
      <c r="I39" s="164">
        <v>26000000</v>
      </c>
      <c r="J39" s="164">
        <v>0</v>
      </c>
      <c r="K39" s="164">
        <v>0</v>
      </c>
      <c r="L39" s="164">
        <v>0</v>
      </c>
      <c r="M39" s="164">
        <v>0</v>
      </c>
      <c r="N39" s="213">
        <f t="shared" si="12"/>
        <v>0</v>
      </c>
      <c r="O39" s="162">
        <f t="shared" si="13"/>
        <v>0</v>
      </c>
    </row>
    <row r="40" spans="1:16" ht="22.5" x14ac:dyDescent="0.2">
      <c r="A40" s="214" t="s">
        <v>63</v>
      </c>
      <c r="B40" s="267" t="s">
        <v>64</v>
      </c>
      <c r="C40" s="164">
        <v>25146655</v>
      </c>
      <c r="D40" s="164">
        <v>0</v>
      </c>
      <c r="E40" s="164">
        <v>0</v>
      </c>
      <c r="F40" s="164">
        <v>25146655</v>
      </c>
      <c r="G40" s="164">
        <v>0</v>
      </c>
      <c r="H40" s="164">
        <v>25146655</v>
      </c>
      <c r="I40" s="164">
        <v>0</v>
      </c>
      <c r="J40" s="164">
        <v>0</v>
      </c>
      <c r="K40" s="164">
        <v>0</v>
      </c>
      <c r="L40" s="164">
        <v>0</v>
      </c>
      <c r="M40" s="164">
        <v>0</v>
      </c>
      <c r="N40" s="213">
        <f t="shared" si="12"/>
        <v>0</v>
      </c>
      <c r="O40" s="162">
        <f t="shared" si="13"/>
        <v>0</v>
      </c>
    </row>
    <row r="41" spans="1:16" ht="22.5" x14ac:dyDescent="0.2">
      <c r="A41" s="214" t="s">
        <v>65</v>
      </c>
      <c r="B41" s="267" t="s">
        <v>66</v>
      </c>
      <c r="C41" s="164">
        <v>24845217</v>
      </c>
      <c r="D41" s="164">
        <v>0</v>
      </c>
      <c r="E41" s="164">
        <v>0</v>
      </c>
      <c r="F41" s="164">
        <v>24845217</v>
      </c>
      <c r="G41" s="164">
        <v>0</v>
      </c>
      <c r="H41" s="164">
        <v>20107438.300000001</v>
      </c>
      <c r="I41" s="164">
        <v>4737778.7</v>
      </c>
      <c r="J41" s="164">
        <v>20107438.300000001</v>
      </c>
      <c r="K41" s="164">
        <v>4148879.63</v>
      </c>
      <c r="L41" s="164">
        <v>4148879.63</v>
      </c>
      <c r="M41" s="164">
        <v>4148879.63</v>
      </c>
      <c r="N41" s="213">
        <f t="shared" si="12"/>
        <v>0.8093082181572413</v>
      </c>
      <c r="O41" s="162">
        <f t="shared" si="13"/>
        <v>0.16698906795621868</v>
      </c>
    </row>
    <row r="42" spans="1:16" ht="22.5" x14ac:dyDescent="0.2">
      <c r="A42" s="214" t="s">
        <v>67</v>
      </c>
      <c r="B42" s="267" t="s">
        <v>68</v>
      </c>
      <c r="C42" s="164">
        <v>50000000</v>
      </c>
      <c r="D42" s="164">
        <v>0</v>
      </c>
      <c r="E42" s="164">
        <v>0</v>
      </c>
      <c r="F42" s="164">
        <v>50000000</v>
      </c>
      <c r="G42" s="164">
        <v>0</v>
      </c>
      <c r="H42" s="164">
        <v>0</v>
      </c>
      <c r="I42" s="164">
        <v>50000000</v>
      </c>
      <c r="J42" s="164">
        <v>0</v>
      </c>
      <c r="K42" s="164">
        <v>0</v>
      </c>
      <c r="L42" s="164">
        <v>0</v>
      </c>
      <c r="M42" s="164">
        <v>0</v>
      </c>
      <c r="N42" s="213">
        <f t="shared" si="12"/>
        <v>0</v>
      </c>
      <c r="O42" s="162">
        <f t="shared" si="13"/>
        <v>0</v>
      </c>
    </row>
    <row r="43" spans="1:16" s="86" customFormat="1" ht="22.5" x14ac:dyDescent="0.2">
      <c r="A43" s="214" t="s">
        <v>69</v>
      </c>
      <c r="B43" s="267" t="s">
        <v>70</v>
      </c>
      <c r="C43" s="164">
        <v>57055874</v>
      </c>
      <c r="D43" s="164">
        <v>0</v>
      </c>
      <c r="E43" s="164">
        <v>0</v>
      </c>
      <c r="F43" s="164">
        <v>57055874</v>
      </c>
      <c r="G43" s="164">
        <v>0</v>
      </c>
      <c r="H43" s="164">
        <v>57055874</v>
      </c>
      <c r="I43" s="164">
        <v>0</v>
      </c>
      <c r="J43" s="164">
        <v>25953146.739999998</v>
      </c>
      <c r="K43" s="164">
        <v>0</v>
      </c>
      <c r="L43" s="164">
        <v>0</v>
      </c>
      <c r="M43" s="164">
        <v>0</v>
      </c>
      <c r="N43" s="213">
        <f t="shared" si="12"/>
        <v>0.45487247710901768</v>
      </c>
      <c r="O43" s="162">
        <f t="shared" si="13"/>
        <v>0</v>
      </c>
    </row>
    <row r="44" spans="1:16" s="86" customFormat="1" ht="22.5" x14ac:dyDescent="0.2">
      <c r="A44" s="214" t="s">
        <v>71</v>
      </c>
      <c r="B44" s="267" t="s">
        <v>72</v>
      </c>
      <c r="C44" s="164">
        <v>25000000</v>
      </c>
      <c r="D44" s="164">
        <v>0</v>
      </c>
      <c r="E44" s="164">
        <v>0</v>
      </c>
      <c r="F44" s="164">
        <v>25000000</v>
      </c>
      <c r="G44" s="164">
        <v>0</v>
      </c>
      <c r="H44" s="164">
        <v>0</v>
      </c>
      <c r="I44" s="164">
        <v>25000000</v>
      </c>
      <c r="J44" s="164">
        <v>0</v>
      </c>
      <c r="K44" s="164">
        <v>0</v>
      </c>
      <c r="L44" s="164">
        <v>0</v>
      </c>
      <c r="M44" s="164">
        <v>0</v>
      </c>
      <c r="N44" s="213">
        <f t="shared" si="12"/>
        <v>0</v>
      </c>
      <c r="O44" s="162">
        <f t="shared" si="13"/>
        <v>0</v>
      </c>
    </row>
    <row r="45" spans="1:16" s="8" customFormat="1" ht="12" x14ac:dyDescent="0.2">
      <c r="A45" s="287" t="s">
        <v>165</v>
      </c>
      <c r="B45" s="268" t="s">
        <v>166</v>
      </c>
      <c r="C45" s="220">
        <f t="shared" ref="C45:M45" si="14">SUM(C46:C62)</f>
        <v>10963547254</v>
      </c>
      <c r="D45" s="220">
        <f t="shared" si="14"/>
        <v>34152377</v>
      </c>
      <c r="E45" s="220">
        <f t="shared" si="14"/>
        <v>46152377</v>
      </c>
      <c r="F45" s="220">
        <f t="shared" si="14"/>
        <v>10951547254</v>
      </c>
      <c r="G45" s="220">
        <f t="shared" si="14"/>
        <v>0</v>
      </c>
      <c r="H45" s="220">
        <f t="shared" si="14"/>
        <v>9947947552.7000008</v>
      </c>
      <c r="I45" s="220">
        <f t="shared" si="14"/>
        <v>1003599701.3</v>
      </c>
      <c r="J45" s="220">
        <f t="shared" si="14"/>
        <v>8985532757.4899998</v>
      </c>
      <c r="K45" s="220">
        <f t="shared" si="14"/>
        <v>1777718230.48</v>
      </c>
      <c r="L45" s="220">
        <f t="shared" si="14"/>
        <v>1647898229.48</v>
      </c>
      <c r="M45" s="220">
        <f t="shared" si="14"/>
        <v>1601877210.48</v>
      </c>
      <c r="N45" s="219">
        <f t="shared" si="12"/>
        <v>0.82048066351611437</v>
      </c>
      <c r="O45" s="218">
        <f t="shared" si="13"/>
        <v>0.1623257599359485</v>
      </c>
    </row>
    <row r="46" spans="1:16" s="86" customFormat="1" ht="22.5" x14ac:dyDescent="0.2">
      <c r="A46" s="214" t="s">
        <v>73</v>
      </c>
      <c r="B46" s="267" t="s">
        <v>74</v>
      </c>
      <c r="C46" s="164">
        <v>5000000</v>
      </c>
      <c r="D46" s="164">
        <v>0</v>
      </c>
      <c r="E46" s="164">
        <v>0</v>
      </c>
      <c r="F46" s="164">
        <v>5000000</v>
      </c>
      <c r="G46" s="164">
        <v>0</v>
      </c>
      <c r="H46" s="164">
        <v>5000000</v>
      </c>
      <c r="I46" s="164">
        <v>0</v>
      </c>
      <c r="J46" s="164">
        <v>2193809</v>
      </c>
      <c r="K46" s="164">
        <v>2193809</v>
      </c>
      <c r="L46" s="164">
        <v>2193809</v>
      </c>
      <c r="M46" s="164">
        <v>2054057</v>
      </c>
      <c r="N46" s="213">
        <f t="shared" si="12"/>
        <v>0.43876179999999998</v>
      </c>
      <c r="O46" s="162">
        <f t="shared" si="13"/>
        <v>0.43876179999999998</v>
      </c>
    </row>
    <row r="47" spans="1:16" s="86" customFormat="1" x14ac:dyDescent="0.2">
      <c r="A47" s="214" t="s">
        <v>75</v>
      </c>
      <c r="B47" s="267" t="s">
        <v>76</v>
      </c>
      <c r="C47" s="164">
        <v>1634027480</v>
      </c>
      <c r="D47" s="164">
        <v>0</v>
      </c>
      <c r="E47" s="164">
        <v>0</v>
      </c>
      <c r="F47" s="164">
        <v>1634027480</v>
      </c>
      <c r="G47" s="164">
        <v>0</v>
      </c>
      <c r="H47" s="164">
        <v>1633050480</v>
      </c>
      <c r="I47" s="164">
        <v>977000</v>
      </c>
      <c r="J47" s="164">
        <v>1633050480</v>
      </c>
      <c r="K47" s="164">
        <v>200715792.5</v>
      </c>
      <c r="L47" s="164">
        <v>200715792.5</v>
      </c>
      <c r="M47" s="164">
        <v>176534114.5</v>
      </c>
      <c r="N47" s="213">
        <f t="shared" si="12"/>
        <v>0.99940209083876608</v>
      </c>
      <c r="O47" s="162">
        <f t="shared" si="13"/>
        <v>0.1228350165200404</v>
      </c>
    </row>
    <row r="48" spans="1:16" s="86" customFormat="1" x14ac:dyDescent="0.2">
      <c r="A48" s="214" t="s">
        <v>77</v>
      </c>
      <c r="B48" s="267" t="s">
        <v>78</v>
      </c>
      <c r="C48" s="164">
        <v>2000000</v>
      </c>
      <c r="D48" s="164">
        <v>0</v>
      </c>
      <c r="E48" s="164">
        <v>0</v>
      </c>
      <c r="F48" s="164">
        <v>2000000</v>
      </c>
      <c r="G48" s="164">
        <v>0</v>
      </c>
      <c r="H48" s="164">
        <v>0</v>
      </c>
      <c r="I48" s="164">
        <v>2000000</v>
      </c>
      <c r="J48" s="164">
        <v>0</v>
      </c>
      <c r="K48" s="164">
        <v>0</v>
      </c>
      <c r="L48" s="164">
        <v>0</v>
      </c>
      <c r="M48" s="164">
        <v>0</v>
      </c>
      <c r="N48" s="213">
        <f t="shared" si="12"/>
        <v>0</v>
      </c>
      <c r="O48" s="162">
        <f t="shared" si="13"/>
        <v>0</v>
      </c>
    </row>
    <row r="49" spans="1:16" s="86" customFormat="1" x14ac:dyDescent="0.2">
      <c r="A49" s="214" t="s">
        <v>79</v>
      </c>
      <c r="B49" s="267" t="s">
        <v>80</v>
      </c>
      <c r="C49" s="164">
        <v>16068000</v>
      </c>
      <c r="D49" s="164">
        <v>0</v>
      </c>
      <c r="E49" s="164">
        <v>0</v>
      </c>
      <c r="F49" s="164">
        <v>16068000</v>
      </c>
      <c r="G49" s="164">
        <v>0</v>
      </c>
      <c r="H49" s="164">
        <v>16068000</v>
      </c>
      <c r="I49" s="164">
        <v>0</v>
      </c>
      <c r="J49" s="164">
        <v>16068000</v>
      </c>
      <c r="K49" s="164">
        <v>0</v>
      </c>
      <c r="L49" s="164">
        <v>0</v>
      </c>
      <c r="M49" s="164">
        <v>0</v>
      </c>
      <c r="N49" s="213">
        <f t="shared" si="12"/>
        <v>1</v>
      </c>
      <c r="O49" s="162">
        <f t="shared" si="13"/>
        <v>0</v>
      </c>
    </row>
    <row r="50" spans="1:16" s="86" customFormat="1" ht="22.5" x14ac:dyDescent="0.2">
      <c r="A50" s="214" t="s">
        <v>81</v>
      </c>
      <c r="B50" s="267" t="s">
        <v>82</v>
      </c>
      <c r="C50" s="164">
        <v>96000000</v>
      </c>
      <c r="D50" s="164">
        <v>0</v>
      </c>
      <c r="E50" s="164">
        <v>0</v>
      </c>
      <c r="F50" s="164">
        <v>96000000</v>
      </c>
      <c r="G50" s="164">
        <v>0</v>
      </c>
      <c r="H50" s="164">
        <v>96000000</v>
      </c>
      <c r="I50" s="164">
        <v>0</v>
      </c>
      <c r="J50" s="164">
        <v>26304930</v>
      </c>
      <c r="K50" s="164">
        <v>26304930</v>
      </c>
      <c r="L50" s="164">
        <v>26304930</v>
      </c>
      <c r="M50" s="164">
        <v>26304930</v>
      </c>
      <c r="N50" s="213">
        <f t="shared" si="12"/>
        <v>0.27400968749999999</v>
      </c>
      <c r="O50" s="162">
        <f t="shared" si="13"/>
        <v>0.27400968749999999</v>
      </c>
    </row>
    <row r="51" spans="1:16" s="86" customFormat="1" x14ac:dyDescent="0.2">
      <c r="A51" s="214" t="s">
        <v>83</v>
      </c>
      <c r="B51" s="267" t="s">
        <v>84</v>
      </c>
      <c r="C51" s="164">
        <v>15868925</v>
      </c>
      <c r="D51" s="164">
        <v>0</v>
      </c>
      <c r="E51" s="164">
        <v>800</v>
      </c>
      <c r="F51" s="164">
        <v>15868125</v>
      </c>
      <c r="G51" s="164">
        <v>0</v>
      </c>
      <c r="H51" s="164">
        <v>0</v>
      </c>
      <c r="I51" s="164">
        <v>15868125</v>
      </c>
      <c r="J51" s="164">
        <v>0</v>
      </c>
      <c r="K51" s="164">
        <v>0</v>
      </c>
      <c r="L51" s="164">
        <v>0</v>
      </c>
      <c r="M51" s="164">
        <v>0</v>
      </c>
      <c r="N51" s="213">
        <f t="shared" si="12"/>
        <v>0</v>
      </c>
      <c r="O51" s="162">
        <f t="shared" si="13"/>
        <v>0</v>
      </c>
    </row>
    <row r="52" spans="1:16" s="86" customFormat="1" x14ac:dyDescent="0.2">
      <c r="A52" s="214" t="s">
        <v>85</v>
      </c>
      <c r="B52" s="267" t="s">
        <v>86</v>
      </c>
      <c r="C52" s="164">
        <v>3619178298</v>
      </c>
      <c r="D52" s="164">
        <v>800</v>
      </c>
      <c r="E52" s="164">
        <v>0</v>
      </c>
      <c r="F52" s="164">
        <v>3619179098</v>
      </c>
      <c r="G52" s="164">
        <v>0</v>
      </c>
      <c r="H52" s="164">
        <v>3619179098</v>
      </c>
      <c r="I52" s="164">
        <v>0</v>
      </c>
      <c r="J52" s="164">
        <v>3619179098</v>
      </c>
      <c r="K52" s="164">
        <v>900361470</v>
      </c>
      <c r="L52" s="164">
        <v>900361470</v>
      </c>
      <c r="M52" s="164">
        <v>900361470</v>
      </c>
      <c r="N52" s="213">
        <f t="shared" si="12"/>
        <v>1</v>
      </c>
      <c r="O52" s="162">
        <f t="shared" si="13"/>
        <v>0.24877505246909448</v>
      </c>
    </row>
    <row r="53" spans="1:16" s="86" customFormat="1" x14ac:dyDescent="0.2">
      <c r="A53" s="214" t="s">
        <v>87</v>
      </c>
      <c r="B53" s="267" t="s">
        <v>88</v>
      </c>
      <c r="C53" s="164">
        <v>1100000000</v>
      </c>
      <c r="D53" s="164">
        <v>11383859</v>
      </c>
      <c r="E53" s="164">
        <v>22767718</v>
      </c>
      <c r="F53" s="164">
        <v>1088616141</v>
      </c>
      <c r="G53" s="164">
        <v>0</v>
      </c>
      <c r="H53" s="164">
        <v>786740675</v>
      </c>
      <c r="I53" s="164">
        <v>301875466</v>
      </c>
      <c r="J53" s="164">
        <v>759240675</v>
      </c>
      <c r="K53" s="164">
        <v>234636670</v>
      </c>
      <c r="L53" s="164">
        <v>153186669</v>
      </c>
      <c r="M53" s="164">
        <v>141186669</v>
      </c>
      <c r="N53" s="213">
        <f t="shared" si="12"/>
        <v>0.6974365402138567</v>
      </c>
      <c r="O53" s="162">
        <f t="shared" si="13"/>
        <v>0.21553664433494746</v>
      </c>
    </row>
    <row r="54" spans="1:16" s="86" customFormat="1" ht="22.5" x14ac:dyDescent="0.2">
      <c r="A54" s="214" t="s">
        <v>89</v>
      </c>
      <c r="B54" s="267" t="s">
        <v>90</v>
      </c>
      <c r="C54" s="164">
        <v>1103694828</v>
      </c>
      <c r="D54" s="164">
        <v>0</v>
      </c>
      <c r="E54" s="164">
        <v>0</v>
      </c>
      <c r="F54" s="164">
        <v>1103694828</v>
      </c>
      <c r="G54" s="164">
        <v>0</v>
      </c>
      <c r="H54" s="164">
        <v>965845411</v>
      </c>
      <c r="I54" s="164">
        <v>137849417</v>
      </c>
      <c r="J54" s="164">
        <v>876305710</v>
      </c>
      <c r="K54" s="164">
        <v>200800933</v>
      </c>
      <c r="L54" s="164">
        <v>152430933</v>
      </c>
      <c r="M54" s="164">
        <v>144430933</v>
      </c>
      <c r="N54" s="213">
        <f t="shared" si="12"/>
        <v>0.79397464567986542</v>
      </c>
      <c r="O54" s="162">
        <f t="shared" si="13"/>
        <v>0.18193519431804386</v>
      </c>
    </row>
    <row r="55" spans="1:16" s="86" customFormat="1" ht="22.5" x14ac:dyDescent="0.2">
      <c r="A55" s="214" t="s">
        <v>91</v>
      </c>
      <c r="B55" s="267" t="s">
        <v>92</v>
      </c>
      <c r="C55" s="164">
        <v>103596000</v>
      </c>
      <c r="D55" s="164">
        <v>0</v>
      </c>
      <c r="E55" s="164">
        <v>0</v>
      </c>
      <c r="F55" s="164">
        <v>103596000</v>
      </c>
      <c r="G55" s="164">
        <v>0</v>
      </c>
      <c r="H55" s="164">
        <v>102638386.83</v>
      </c>
      <c r="I55" s="164">
        <v>957613.17</v>
      </c>
      <c r="J55" s="164">
        <v>43317937.810000002</v>
      </c>
      <c r="K55" s="164">
        <v>15679550.98</v>
      </c>
      <c r="L55" s="164">
        <v>15679550.98</v>
      </c>
      <c r="M55" s="164">
        <v>15679550.98</v>
      </c>
      <c r="N55" s="213">
        <f t="shared" si="12"/>
        <v>0.41814295735356583</v>
      </c>
      <c r="O55" s="162">
        <f t="shared" si="13"/>
        <v>0.15135286092127109</v>
      </c>
    </row>
    <row r="56" spans="1:16" s="86" customFormat="1" x14ac:dyDescent="0.2">
      <c r="A56" s="214" t="s">
        <v>93</v>
      </c>
      <c r="B56" s="267" t="s">
        <v>94</v>
      </c>
      <c r="C56" s="164">
        <v>1011618582</v>
      </c>
      <c r="D56" s="164">
        <v>22767718</v>
      </c>
      <c r="E56" s="164">
        <v>11383859</v>
      </c>
      <c r="F56" s="164">
        <v>1023002441</v>
      </c>
      <c r="G56" s="164">
        <v>0</v>
      </c>
      <c r="H56" s="164">
        <v>1023002440.87</v>
      </c>
      <c r="I56" s="164">
        <v>0.13</v>
      </c>
      <c r="J56" s="164">
        <v>759706109.14999998</v>
      </c>
      <c r="K56" s="164">
        <v>39659732</v>
      </c>
      <c r="L56" s="164">
        <v>39659732</v>
      </c>
      <c r="M56" s="164">
        <v>39659732</v>
      </c>
      <c r="N56" s="213">
        <f t="shared" si="12"/>
        <v>0.74262394565488621</v>
      </c>
      <c r="O56" s="162">
        <f t="shared" si="13"/>
        <v>3.8767973966154008E-2</v>
      </c>
    </row>
    <row r="57" spans="1:16" s="86" customFormat="1" ht="22.5" x14ac:dyDescent="0.2">
      <c r="A57" s="214" t="s">
        <v>95</v>
      </c>
      <c r="B57" s="267" t="s">
        <v>96</v>
      </c>
      <c r="C57" s="164">
        <v>501495141</v>
      </c>
      <c r="D57" s="164">
        <v>0</v>
      </c>
      <c r="E57" s="164">
        <v>0</v>
      </c>
      <c r="F57" s="164">
        <v>501495141</v>
      </c>
      <c r="G57" s="164">
        <v>0</v>
      </c>
      <c r="H57" s="164">
        <v>294750000</v>
      </c>
      <c r="I57" s="164">
        <v>206745141</v>
      </c>
      <c r="J57" s="164">
        <v>62027081.530000001</v>
      </c>
      <c r="K57" s="164">
        <v>0</v>
      </c>
      <c r="L57" s="164">
        <v>0</v>
      </c>
      <c r="M57" s="164">
        <v>0</v>
      </c>
      <c r="N57" s="213">
        <f t="shared" si="12"/>
        <v>0.12368431208788123</v>
      </c>
      <c r="O57" s="162">
        <f t="shared" si="13"/>
        <v>0</v>
      </c>
    </row>
    <row r="58" spans="1:16" s="86" customFormat="1" ht="33.75" x14ac:dyDescent="0.2">
      <c r="A58" s="214" t="s">
        <v>97</v>
      </c>
      <c r="B58" s="267" t="s">
        <v>98</v>
      </c>
      <c r="C58" s="164">
        <v>30000000</v>
      </c>
      <c r="D58" s="164">
        <v>0</v>
      </c>
      <c r="E58" s="164">
        <v>0</v>
      </c>
      <c r="F58" s="164">
        <v>30000000</v>
      </c>
      <c r="G58" s="164">
        <v>0</v>
      </c>
      <c r="H58" s="164">
        <v>30000000</v>
      </c>
      <c r="I58" s="164">
        <v>0</v>
      </c>
      <c r="J58" s="164">
        <v>30000000</v>
      </c>
      <c r="K58" s="164">
        <v>3704400</v>
      </c>
      <c r="L58" s="164">
        <v>3704400</v>
      </c>
      <c r="M58" s="164">
        <v>3704400</v>
      </c>
      <c r="N58" s="213">
        <f t="shared" si="12"/>
        <v>1</v>
      </c>
      <c r="O58" s="162">
        <f t="shared" si="13"/>
        <v>0.12348000000000001</v>
      </c>
    </row>
    <row r="59" spans="1:16" s="86" customFormat="1" ht="22.5" x14ac:dyDescent="0.2">
      <c r="A59" s="214" t="s">
        <v>99</v>
      </c>
      <c r="B59" s="267" t="s">
        <v>100</v>
      </c>
      <c r="C59" s="164">
        <v>65000000</v>
      </c>
      <c r="D59" s="164">
        <v>0</v>
      </c>
      <c r="E59" s="164">
        <v>0</v>
      </c>
      <c r="F59" s="164">
        <v>65000000</v>
      </c>
      <c r="G59" s="164">
        <v>0</v>
      </c>
      <c r="H59" s="164">
        <v>65000000</v>
      </c>
      <c r="I59" s="164">
        <v>0</v>
      </c>
      <c r="J59" s="164">
        <v>0</v>
      </c>
      <c r="K59" s="164">
        <v>0</v>
      </c>
      <c r="L59" s="164">
        <v>0</v>
      </c>
      <c r="M59" s="164">
        <v>0</v>
      </c>
      <c r="N59" s="213">
        <f t="shared" si="12"/>
        <v>0</v>
      </c>
      <c r="O59" s="162">
        <f t="shared" si="13"/>
        <v>0</v>
      </c>
    </row>
    <row r="60" spans="1:16" ht="33.75" x14ac:dyDescent="0.2">
      <c r="A60" s="214" t="s">
        <v>101</v>
      </c>
      <c r="B60" s="267" t="s">
        <v>102</v>
      </c>
      <c r="C60" s="164">
        <v>10000000</v>
      </c>
      <c r="D60" s="164">
        <v>0</v>
      </c>
      <c r="E60" s="164">
        <v>0</v>
      </c>
      <c r="F60" s="164">
        <v>10000000</v>
      </c>
      <c r="G60" s="164">
        <v>0</v>
      </c>
      <c r="H60" s="164">
        <v>10000000</v>
      </c>
      <c r="I60" s="164">
        <v>0</v>
      </c>
      <c r="J60" s="164">
        <v>735830</v>
      </c>
      <c r="K60" s="164">
        <v>735830</v>
      </c>
      <c r="L60" s="164">
        <v>735830</v>
      </c>
      <c r="M60" s="164">
        <v>735830</v>
      </c>
      <c r="N60" s="213">
        <f t="shared" si="12"/>
        <v>7.3582999999999996E-2</v>
      </c>
      <c r="O60" s="162">
        <f t="shared" si="13"/>
        <v>7.3582999999999996E-2</v>
      </c>
    </row>
    <row r="61" spans="1:16" ht="22.5" x14ac:dyDescent="0.2">
      <c r="A61" s="214" t="s">
        <v>103</v>
      </c>
      <c r="B61" s="267" t="s">
        <v>104</v>
      </c>
      <c r="C61" s="164">
        <v>1050000000</v>
      </c>
      <c r="D61" s="164">
        <v>0</v>
      </c>
      <c r="E61" s="164">
        <v>0</v>
      </c>
      <c r="F61" s="164">
        <v>1050000000</v>
      </c>
      <c r="G61" s="164">
        <v>0</v>
      </c>
      <c r="H61" s="164">
        <v>999517993</v>
      </c>
      <c r="I61" s="164">
        <v>50482007</v>
      </c>
      <c r="J61" s="164">
        <v>999517993</v>
      </c>
      <c r="K61" s="164">
        <v>0</v>
      </c>
      <c r="L61" s="164">
        <v>0</v>
      </c>
      <c r="M61" s="164">
        <v>0</v>
      </c>
      <c r="N61" s="213">
        <f t="shared" si="12"/>
        <v>0.95192189809523808</v>
      </c>
      <c r="O61" s="162">
        <f t="shared" si="13"/>
        <v>0</v>
      </c>
    </row>
    <row r="62" spans="1:16" x14ac:dyDescent="0.2">
      <c r="A62" s="214" t="s">
        <v>105</v>
      </c>
      <c r="B62" s="267" t="s">
        <v>106</v>
      </c>
      <c r="C62" s="164">
        <v>600000000</v>
      </c>
      <c r="D62" s="164">
        <v>0</v>
      </c>
      <c r="E62" s="164">
        <v>12000000</v>
      </c>
      <c r="F62" s="164">
        <v>588000000</v>
      </c>
      <c r="G62" s="164">
        <v>0</v>
      </c>
      <c r="H62" s="164">
        <v>301155068</v>
      </c>
      <c r="I62" s="164">
        <v>286844932</v>
      </c>
      <c r="J62" s="164">
        <v>157885104</v>
      </c>
      <c r="K62" s="164">
        <v>152925113</v>
      </c>
      <c r="L62" s="164">
        <v>152925113</v>
      </c>
      <c r="M62" s="164">
        <v>151225524</v>
      </c>
      <c r="N62" s="213">
        <f t="shared" si="12"/>
        <v>0.26851208163265305</v>
      </c>
      <c r="O62" s="162">
        <f t="shared" si="13"/>
        <v>0.26007672278911564</v>
      </c>
    </row>
    <row r="63" spans="1:16" s="208" customFormat="1" ht="12" x14ac:dyDescent="0.25">
      <c r="A63" s="334" t="s">
        <v>167</v>
      </c>
      <c r="B63" s="333"/>
      <c r="C63" s="107">
        <f>SUM(C64:C67)</f>
        <v>10872048000</v>
      </c>
      <c r="D63" s="107">
        <f t="shared" ref="D63:M63" si="15">SUM(D65:D67)</f>
        <v>0</v>
      </c>
      <c r="E63" s="107">
        <f t="shared" si="15"/>
        <v>0</v>
      </c>
      <c r="F63" s="107">
        <f t="shared" si="15"/>
        <v>872048000</v>
      </c>
      <c r="G63" s="107">
        <f t="shared" si="15"/>
        <v>0</v>
      </c>
      <c r="H63" s="107">
        <f t="shared" si="15"/>
        <v>114048000</v>
      </c>
      <c r="I63" s="107">
        <f t="shared" si="15"/>
        <v>758000000</v>
      </c>
      <c r="J63" s="107">
        <f t="shared" si="15"/>
        <v>44814827</v>
      </c>
      <c r="K63" s="107">
        <f t="shared" si="15"/>
        <v>44814827</v>
      </c>
      <c r="L63" s="107">
        <f t="shared" si="15"/>
        <v>44814827</v>
      </c>
      <c r="M63" s="107">
        <f t="shared" si="15"/>
        <v>44814827</v>
      </c>
      <c r="N63" s="217">
        <f t="shared" si="12"/>
        <v>5.1390321404326367E-2</v>
      </c>
      <c r="O63" s="168">
        <f t="shared" si="13"/>
        <v>5.1390321404326367E-2</v>
      </c>
      <c r="P63" s="209"/>
    </row>
    <row r="64" spans="1:16" s="117" customFormat="1" ht="22.5" x14ac:dyDescent="0.2">
      <c r="A64" s="288" t="s">
        <v>168</v>
      </c>
      <c r="B64" s="259" t="s">
        <v>169</v>
      </c>
      <c r="C64" s="120">
        <v>10000000000</v>
      </c>
      <c r="D64" s="121"/>
      <c r="E64" s="121"/>
      <c r="F64" s="120">
        <v>10000000000</v>
      </c>
      <c r="G64" s="120">
        <v>9254630610</v>
      </c>
      <c r="H64" s="120">
        <v>0</v>
      </c>
      <c r="I64" s="120">
        <v>745369390</v>
      </c>
      <c r="J64" s="120">
        <v>0</v>
      </c>
      <c r="K64" s="120">
        <v>0</v>
      </c>
      <c r="L64" s="120">
        <v>0</v>
      </c>
      <c r="M64" s="120">
        <v>0</v>
      </c>
      <c r="N64" s="119">
        <f t="shared" si="12"/>
        <v>0</v>
      </c>
      <c r="O64" s="118">
        <f t="shared" si="13"/>
        <v>0</v>
      </c>
    </row>
    <row r="65" spans="1:16" x14ac:dyDescent="0.2">
      <c r="A65" s="214" t="s">
        <v>107</v>
      </c>
      <c r="B65" s="267" t="s">
        <v>108</v>
      </c>
      <c r="C65" s="164">
        <v>74048000</v>
      </c>
      <c r="D65" s="164">
        <v>0</v>
      </c>
      <c r="E65" s="164">
        <v>0</v>
      </c>
      <c r="F65" s="164">
        <v>74048000</v>
      </c>
      <c r="G65" s="164">
        <v>0</v>
      </c>
      <c r="H65" s="164">
        <v>74048000</v>
      </c>
      <c r="I65" s="164">
        <v>0</v>
      </c>
      <c r="J65" s="164">
        <v>17547713</v>
      </c>
      <c r="K65" s="164">
        <v>17547713</v>
      </c>
      <c r="L65" s="164">
        <v>17547713</v>
      </c>
      <c r="M65" s="164">
        <v>17547713</v>
      </c>
      <c r="N65" s="213">
        <f t="shared" si="12"/>
        <v>0.23697754159464132</v>
      </c>
      <c r="O65" s="162">
        <f t="shared" si="13"/>
        <v>0.23697754159464132</v>
      </c>
    </row>
    <row r="66" spans="1:16" ht="22.5" x14ac:dyDescent="0.2">
      <c r="A66" s="214" t="s">
        <v>109</v>
      </c>
      <c r="B66" s="267" t="s">
        <v>110</v>
      </c>
      <c r="C66" s="164">
        <v>40000000</v>
      </c>
      <c r="D66" s="164">
        <v>0</v>
      </c>
      <c r="E66" s="164">
        <v>0</v>
      </c>
      <c r="F66" s="164">
        <v>40000000</v>
      </c>
      <c r="G66" s="164">
        <v>0</v>
      </c>
      <c r="H66" s="164">
        <v>40000000</v>
      </c>
      <c r="I66" s="164">
        <v>0</v>
      </c>
      <c r="J66" s="164">
        <v>27267114</v>
      </c>
      <c r="K66" s="164">
        <v>27267114</v>
      </c>
      <c r="L66" s="164">
        <v>27267114</v>
      </c>
      <c r="M66" s="164">
        <v>27267114</v>
      </c>
      <c r="N66" s="213">
        <f t="shared" si="12"/>
        <v>0.68167785000000003</v>
      </c>
      <c r="O66" s="162">
        <f t="shared" si="13"/>
        <v>0.68167785000000003</v>
      </c>
    </row>
    <row r="67" spans="1:16" x14ac:dyDescent="0.2">
      <c r="A67" s="214" t="s">
        <v>111</v>
      </c>
      <c r="B67" s="267" t="s">
        <v>112</v>
      </c>
      <c r="C67" s="164">
        <v>758000000</v>
      </c>
      <c r="D67" s="164">
        <v>0</v>
      </c>
      <c r="E67" s="164">
        <v>0</v>
      </c>
      <c r="F67" s="164">
        <v>758000000</v>
      </c>
      <c r="G67" s="164">
        <v>0</v>
      </c>
      <c r="H67" s="164">
        <v>0</v>
      </c>
      <c r="I67" s="164">
        <v>758000000</v>
      </c>
      <c r="J67" s="164">
        <v>0</v>
      </c>
      <c r="K67" s="164">
        <v>0</v>
      </c>
      <c r="L67" s="164">
        <v>0</v>
      </c>
      <c r="M67" s="164">
        <v>0</v>
      </c>
      <c r="N67" s="213">
        <f t="shared" si="12"/>
        <v>0</v>
      </c>
      <c r="O67" s="162">
        <f t="shared" si="13"/>
        <v>0</v>
      </c>
    </row>
    <row r="68" spans="1:16" s="215" customFormat="1" ht="12" x14ac:dyDescent="0.2">
      <c r="A68" s="334" t="s">
        <v>170</v>
      </c>
      <c r="B68" s="333"/>
      <c r="C68" s="107">
        <f>SUM(C69:C71)</f>
        <v>173559000</v>
      </c>
      <c r="D68" s="107">
        <f t="shared" ref="D68:M68" si="16">SUM(D69:D70)</f>
        <v>0</v>
      </c>
      <c r="E68" s="107">
        <f t="shared" si="16"/>
        <v>0</v>
      </c>
      <c r="F68" s="107">
        <f t="shared" si="16"/>
        <v>21711000</v>
      </c>
      <c r="G68" s="107">
        <f t="shared" si="16"/>
        <v>0</v>
      </c>
      <c r="H68" s="107">
        <f t="shared" si="16"/>
        <v>0</v>
      </c>
      <c r="I68" s="107">
        <f t="shared" si="16"/>
        <v>21711000</v>
      </c>
      <c r="J68" s="107">
        <f t="shared" si="16"/>
        <v>0</v>
      </c>
      <c r="K68" s="107">
        <f t="shared" si="16"/>
        <v>0</v>
      </c>
      <c r="L68" s="107">
        <f t="shared" si="16"/>
        <v>0</v>
      </c>
      <c r="M68" s="107">
        <f t="shared" si="16"/>
        <v>0</v>
      </c>
      <c r="N68" s="217">
        <f t="shared" si="12"/>
        <v>0</v>
      </c>
      <c r="O68" s="168">
        <f t="shared" si="13"/>
        <v>0</v>
      </c>
      <c r="P68" s="216"/>
    </row>
    <row r="69" spans="1:16" x14ac:dyDescent="0.2">
      <c r="A69" s="214" t="s">
        <v>113</v>
      </c>
      <c r="B69" s="267" t="s">
        <v>114</v>
      </c>
      <c r="C69" s="164">
        <v>20000000</v>
      </c>
      <c r="D69" s="164">
        <v>0</v>
      </c>
      <c r="E69" s="164">
        <v>0</v>
      </c>
      <c r="F69" s="164">
        <v>20000000</v>
      </c>
      <c r="G69" s="164">
        <v>0</v>
      </c>
      <c r="H69" s="164">
        <v>0</v>
      </c>
      <c r="I69" s="164">
        <v>20000000</v>
      </c>
      <c r="J69" s="164">
        <v>0</v>
      </c>
      <c r="K69" s="164">
        <v>0</v>
      </c>
      <c r="L69" s="164">
        <v>0</v>
      </c>
      <c r="M69" s="164">
        <v>0</v>
      </c>
      <c r="N69" s="213">
        <f t="shared" si="12"/>
        <v>0</v>
      </c>
      <c r="O69" s="162">
        <f t="shared" si="13"/>
        <v>0</v>
      </c>
    </row>
    <row r="70" spans="1:16" x14ac:dyDescent="0.2">
      <c r="A70" s="214" t="s">
        <v>115</v>
      </c>
      <c r="B70" s="267" t="s">
        <v>116</v>
      </c>
      <c r="C70" s="164">
        <v>1711000</v>
      </c>
      <c r="D70" s="164">
        <v>0</v>
      </c>
      <c r="E70" s="164">
        <v>0</v>
      </c>
      <c r="F70" s="164">
        <v>1711000</v>
      </c>
      <c r="G70" s="164">
        <v>0</v>
      </c>
      <c r="H70" s="164">
        <v>0</v>
      </c>
      <c r="I70" s="164">
        <v>1711000</v>
      </c>
      <c r="J70" s="164">
        <v>0</v>
      </c>
      <c r="K70" s="164">
        <v>0</v>
      </c>
      <c r="L70" s="164">
        <v>0</v>
      </c>
      <c r="M70" s="164">
        <v>0</v>
      </c>
      <c r="N70" s="213">
        <f t="shared" si="12"/>
        <v>0</v>
      </c>
      <c r="O70" s="162">
        <f t="shared" si="13"/>
        <v>0</v>
      </c>
    </row>
    <row r="71" spans="1:16" s="108" customFormat="1" x14ac:dyDescent="0.2">
      <c r="A71" s="289" t="s">
        <v>172</v>
      </c>
      <c r="B71" s="260" t="s">
        <v>173</v>
      </c>
      <c r="C71" s="111">
        <v>151848000</v>
      </c>
      <c r="D71" s="112"/>
      <c r="E71" s="112"/>
      <c r="F71" s="111">
        <v>151848000</v>
      </c>
      <c r="G71" s="111"/>
      <c r="H71" s="111"/>
      <c r="I71" s="111">
        <v>151848000</v>
      </c>
      <c r="J71" s="111"/>
      <c r="K71" s="111"/>
      <c r="L71" s="111"/>
      <c r="M71" s="111"/>
      <c r="N71" s="110"/>
      <c r="O71" s="109"/>
    </row>
    <row r="72" spans="1:16" s="215" customFormat="1" ht="12.75" x14ac:dyDescent="0.2">
      <c r="A72" s="335" t="s">
        <v>171</v>
      </c>
      <c r="B72" s="336"/>
      <c r="C72" s="107">
        <f t="shared" ref="C72:M72" si="17">SUM(C73:C83)</f>
        <v>21000000000</v>
      </c>
      <c r="D72" s="107">
        <f t="shared" si="17"/>
        <v>0</v>
      </c>
      <c r="E72" s="107">
        <f t="shared" si="17"/>
        <v>0</v>
      </c>
      <c r="F72" s="107">
        <f t="shared" si="17"/>
        <v>21000000000</v>
      </c>
      <c r="G72" s="107">
        <f t="shared" si="17"/>
        <v>0</v>
      </c>
      <c r="H72" s="107">
        <f t="shared" si="17"/>
        <v>12782093015.309999</v>
      </c>
      <c r="I72" s="107">
        <f t="shared" si="17"/>
        <v>8217906984.6900005</v>
      </c>
      <c r="J72" s="107">
        <f t="shared" si="17"/>
        <v>11154116667.23</v>
      </c>
      <c r="K72" s="107">
        <f t="shared" si="17"/>
        <v>1498112656.5699999</v>
      </c>
      <c r="L72" s="107">
        <f t="shared" si="17"/>
        <v>1152831225.5699999</v>
      </c>
      <c r="M72" s="107">
        <f t="shared" si="17"/>
        <v>1031593465</v>
      </c>
      <c r="N72" s="217">
        <f t="shared" ref="N72:N84" si="18">+J72/F72</f>
        <v>0.53114841272523805</v>
      </c>
      <c r="O72" s="168">
        <f t="shared" ref="O72:O84" si="19">+K72/F72</f>
        <v>7.1338697931904754E-2</v>
      </c>
      <c r="P72" s="216"/>
    </row>
    <row r="73" spans="1:16" ht="45" x14ac:dyDescent="0.2">
      <c r="A73" s="214" t="s">
        <v>117</v>
      </c>
      <c r="B73" s="267" t="s">
        <v>118</v>
      </c>
      <c r="C73" s="164">
        <v>5478939178</v>
      </c>
      <c r="D73" s="164">
        <v>0</v>
      </c>
      <c r="E73" s="164">
        <v>0</v>
      </c>
      <c r="F73" s="164">
        <v>5478939178</v>
      </c>
      <c r="G73" s="164">
        <v>0</v>
      </c>
      <c r="H73" s="164">
        <v>5189163128</v>
      </c>
      <c r="I73" s="164">
        <v>289776050</v>
      </c>
      <c r="J73" s="164">
        <v>4955347141</v>
      </c>
      <c r="K73" s="164">
        <v>699368142</v>
      </c>
      <c r="L73" s="164">
        <v>562443415</v>
      </c>
      <c r="M73" s="164">
        <v>518426825</v>
      </c>
      <c r="N73" s="213">
        <f t="shared" si="18"/>
        <v>0.9044355084096537</v>
      </c>
      <c r="O73" s="162">
        <f t="shared" si="19"/>
        <v>0.12764663364182358</v>
      </c>
    </row>
    <row r="74" spans="1:16" ht="45" x14ac:dyDescent="0.2">
      <c r="A74" s="214" t="s">
        <v>119</v>
      </c>
      <c r="B74" s="267" t="s">
        <v>120</v>
      </c>
      <c r="C74" s="164">
        <v>841218420</v>
      </c>
      <c r="D74" s="164">
        <v>0</v>
      </c>
      <c r="E74" s="164">
        <v>0</v>
      </c>
      <c r="F74" s="164">
        <v>841218420</v>
      </c>
      <c r="G74" s="164">
        <v>0</v>
      </c>
      <c r="H74" s="164">
        <v>583836720</v>
      </c>
      <c r="I74" s="164">
        <v>257381700</v>
      </c>
      <c r="J74" s="164">
        <v>577555287</v>
      </c>
      <c r="K74" s="164">
        <v>74901777</v>
      </c>
      <c r="L74" s="164">
        <v>52431242</v>
      </c>
      <c r="M74" s="164">
        <v>52431242</v>
      </c>
      <c r="N74" s="213">
        <f t="shared" si="18"/>
        <v>0.68656994814735517</v>
      </c>
      <c r="O74" s="162">
        <f t="shared" si="19"/>
        <v>8.9039630159311059E-2</v>
      </c>
    </row>
    <row r="75" spans="1:16" ht="45" x14ac:dyDescent="0.2">
      <c r="A75" s="214" t="s">
        <v>121</v>
      </c>
      <c r="B75" s="267" t="s">
        <v>122</v>
      </c>
      <c r="C75" s="164">
        <v>2113630925</v>
      </c>
      <c r="D75" s="164">
        <v>0</v>
      </c>
      <c r="E75" s="164">
        <v>0</v>
      </c>
      <c r="F75" s="164">
        <v>2113630925</v>
      </c>
      <c r="G75" s="164">
        <v>0</v>
      </c>
      <c r="H75" s="164">
        <v>1762586938</v>
      </c>
      <c r="I75" s="164">
        <v>351043987</v>
      </c>
      <c r="J75" s="164">
        <v>1336500871</v>
      </c>
      <c r="K75" s="164">
        <v>112586527</v>
      </c>
      <c r="L75" s="164">
        <v>64369859</v>
      </c>
      <c r="M75" s="164">
        <v>64369859</v>
      </c>
      <c r="N75" s="213">
        <f t="shared" si="18"/>
        <v>0.63232461977722054</v>
      </c>
      <c r="O75" s="162">
        <f t="shared" si="19"/>
        <v>5.3266881018974491E-2</v>
      </c>
    </row>
    <row r="76" spans="1:16" ht="45" x14ac:dyDescent="0.2">
      <c r="A76" s="214" t="s">
        <v>123</v>
      </c>
      <c r="B76" s="267" t="s">
        <v>124</v>
      </c>
      <c r="C76" s="164">
        <v>550000000</v>
      </c>
      <c r="D76" s="164">
        <v>0</v>
      </c>
      <c r="E76" s="164">
        <v>0</v>
      </c>
      <c r="F76" s="164">
        <v>550000000</v>
      </c>
      <c r="G76" s="164">
        <v>0</v>
      </c>
      <c r="H76" s="164">
        <v>0</v>
      </c>
      <c r="I76" s="164">
        <v>550000000</v>
      </c>
      <c r="J76" s="164">
        <v>0</v>
      </c>
      <c r="K76" s="164">
        <v>0</v>
      </c>
      <c r="L76" s="164">
        <v>0</v>
      </c>
      <c r="M76" s="164">
        <v>0</v>
      </c>
      <c r="N76" s="213">
        <f t="shared" si="18"/>
        <v>0</v>
      </c>
      <c r="O76" s="162">
        <f t="shared" si="19"/>
        <v>0</v>
      </c>
    </row>
    <row r="77" spans="1:16" ht="67.5" x14ac:dyDescent="0.2">
      <c r="A77" s="214" t="s">
        <v>125</v>
      </c>
      <c r="B77" s="267" t="s">
        <v>126</v>
      </c>
      <c r="C77" s="164">
        <v>3740440000</v>
      </c>
      <c r="D77" s="164">
        <v>0</v>
      </c>
      <c r="E77" s="164">
        <v>0</v>
      </c>
      <c r="F77" s="164">
        <v>3740440000</v>
      </c>
      <c r="G77" s="164">
        <v>0</v>
      </c>
      <c r="H77" s="164">
        <v>1029266667</v>
      </c>
      <c r="I77" s="164">
        <v>2711173333</v>
      </c>
      <c r="J77" s="164">
        <v>1029266667</v>
      </c>
      <c r="K77" s="164">
        <v>180586664</v>
      </c>
      <c r="L77" s="164">
        <v>129486663</v>
      </c>
      <c r="M77" s="164">
        <v>129486663</v>
      </c>
      <c r="N77" s="213">
        <f t="shared" si="18"/>
        <v>0.27517261792730269</v>
      </c>
      <c r="O77" s="162">
        <f t="shared" si="19"/>
        <v>4.8279524334035567E-2</v>
      </c>
    </row>
    <row r="78" spans="1:16" ht="67.5" x14ac:dyDescent="0.2">
      <c r="A78" s="214" t="s">
        <v>127</v>
      </c>
      <c r="B78" s="267" t="s">
        <v>128</v>
      </c>
      <c r="C78" s="164">
        <v>1030770275</v>
      </c>
      <c r="D78" s="164">
        <v>0</v>
      </c>
      <c r="E78" s="164">
        <v>0</v>
      </c>
      <c r="F78" s="164">
        <v>1030770275</v>
      </c>
      <c r="G78" s="164">
        <v>0</v>
      </c>
      <c r="H78" s="164">
        <v>271000000</v>
      </c>
      <c r="I78" s="164">
        <v>759770275</v>
      </c>
      <c r="J78" s="164">
        <v>270433334</v>
      </c>
      <c r="K78" s="164">
        <v>35699326</v>
      </c>
      <c r="L78" s="164">
        <v>23233326</v>
      </c>
      <c r="M78" s="164">
        <v>23233326</v>
      </c>
      <c r="N78" s="213">
        <f t="shared" si="18"/>
        <v>0.26236043137739878</v>
      </c>
      <c r="O78" s="162">
        <f t="shared" si="19"/>
        <v>3.4633639391667553E-2</v>
      </c>
    </row>
    <row r="79" spans="1:16" ht="56.25" x14ac:dyDescent="0.2">
      <c r="A79" s="214" t="s">
        <v>129</v>
      </c>
      <c r="B79" s="267" t="s">
        <v>130</v>
      </c>
      <c r="C79" s="164">
        <v>515323489</v>
      </c>
      <c r="D79" s="164">
        <v>0</v>
      </c>
      <c r="E79" s="164">
        <v>0</v>
      </c>
      <c r="F79" s="164">
        <v>515323489</v>
      </c>
      <c r="G79" s="164">
        <v>0</v>
      </c>
      <c r="H79" s="164">
        <v>0</v>
      </c>
      <c r="I79" s="164">
        <v>515323489</v>
      </c>
      <c r="J79" s="164">
        <v>0</v>
      </c>
      <c r="K79" s="164">
        <v>0</v>
      </c>
      <c r="L79" s="164">
        <v>0</v>
      </c>
      <c r="M79" s="164">
        <v>0</v>
      </c>
      <c r="N79" s="213">
        <f t="shared" si="18"/>
        <v>0</v>
      </c>
      <c r="O79" s="162">
        <f t="shared" si="19"/>
        <v>0</v>
      </c>
    </row>
    <row r="80" spans="1:16" ht="56.25" x14ac:dyDescent="0.2">
      <c r="A80" s="214" t="s">
        <v>131</v>
      </c>
      <c r="B80" s="267" t="s">
        <v>132</v>
      </c>
      <c r="C80" s="164">
        <v>2401001710</v>
      </c>
      <c r="D80" s="164">
        <v>0</v>
      </c>
      <c r="E80" s="164">
        <v>0</v>
      </c>
      <c r="F80" s="164">
        <v>2401001710</v>
      </c>
      <c r="G80" s="164">
        <v>0</v>
      </c>
      <c r="H80" s="164">
        <v>1413561990.3099999</v>
      </c>
      <c r="I80" s="164">
        <v>987439719.69000006</v>
      </c>
      <c r="J80" s="164">
        <v>662484158.23000002</v>
      </c>
      <c r="K80" s="164">
        <v>146195220.56999999</v>
      </c>
      <c r="L80" s="164">
        <v>131141720.56999999</v>
      </c>
      <c r="M80" s="164">
        <v>64870550</v>
      </c>
      <c r="N80" s="213">
        <f t="shared" si="18"/>
        <v>0.2759199027101068</v>
      </c>
      <c r="O80" s="162">
        <f t="shared" si="19"/>
        <v>6.0889261328347821E-2</v>
      </c>
    </row>
    <row r="81" spans="1:16" ht="56.25" x14ac:dyDescent="0.2">
      <c r="A81" s="214" t="s">
        <v>133</v>
      </c>
      <c r="B81" s="267" t="s">
        <v>134</v>
      </c>
      <c r="C81" s="164">
        <v>1358500000</v>
      </c>
      <c r="D81" s="164">
        <v>0</v>
      </c>
      <c r="E81" s="164">
        <v>0</v>
      </c>
      <c r="F81" s="164">
        <v>1358500000</v>
      </c>
      <c r="G81" s="164">
        <v>0</v>
      </c>
      <c r="H81" s="164">
        <v>1131477572</v>
      </c>
      <c r="I81" s="164">
        <v>227022428</v>
      </c>
      <c r="J81" s="164">
        <v>1037477572</v>
      </c>
      <c r="K81" s="164">
        <v>49591666</v>
      </c>
      <c r="L81" s="164">
        <v>33541666</v>
      </c>
      <c r="M81" s="164">
        <v>30591666</v>
      </c>
      <c r="N81" s="213">
        <f t="shared" si="18"/>
        <v>0.76369346485093859</v>
      </c>
      <c r="O81" s="162">
        <f t="shared" si="19"/>
        <v>3.6504722856091278E-2</v>
      </c>
    </row>
    <row r="82" spans="1:16" ht="56.25" x14ac:dyDescent="0.2">
      <c r="A82" s="214" t="s">
        <v>135</v>
      </c>
      <c r="B82" s="267" t="s">
        <v>136</v>
      </c>
      <c r="C82" s="164">
        <v>1276000000</v>
      </c>
      <c r="D82" s="164">
        <v>0</v>
      </c>
      <c r="E82" s="164">
        <v>0</v>
      </c>
      <c r="F82" s="164">
        <v>1276000000</v>
      </c>
      <c r="G82" s="164">
        <v>0</v>
      </c>
      <c r="H82" s="164">
        <v>339500000</v>
      </c>
      <c r="I82" s="164">
        <v>936500000</v>
      </c>
      <c r="J82" s="164">
        <v>339500000</v>
      </c>
      <c r="K82" s="164">
        <v>59956667</v>
      </c>
      <c r="L82" s="164">
        <v>47806667</v>
      </c>
      <c r="M82" s="164">
        <v>47806667</v>
      </c>
      <c r="N82" s="213">
        <f t="shared" si="18"/>
        <v>0.26606583072100315</v>
      </c>
      <c r="O82" s="162">
        <f t="shared" si="19"/>
        <v>4.6987983542319749E-2</v>
      </c>
    </row>
    <row r="83" spans="1:16" ht="68.25" thickBot="1" x14ac:dyDescent="0.25">
      <c r="A83" s="214" t="s">
        <v>137</v>
      </c>
      <c r="B83" s="267" t="s">
        <v>138</v>
      </c>
      <c r="C83" s="164">
        <v>1694176003</v>
      </c>
      <c r="D83" s="164">
        <v>0</v>
      </c>
      <c r="E83" s="164">
        <v>0</v>
      </c>
      <c r="F83" s="164">
        <v>1694176003</v>
      </c>
      <c r="G83" s="164">
        <v>0</v>
      </c>
      <c r="H83" s="164">
        <v>1061700000</v>
      </c>
      <c r="I83" s="164">
        <v>632476003</v>
      </c>
      <c r="J83" s="164">
        <v>945551637</v>
      </c>
      <c r="K83" s="164">
        <v>139226667</v>
      </c>
      <c r="L83" s="164">
        <v>108376667</v>
      </c>
      <c r="M83" s="164">
        <v>100376667</v>
      </c>
      <c r="N83" s="213">
        <f t="shared" si="18"/>
        <v>0.55811889397892744</v>
      </c>
      <c r="O83" s="162">
        <f t="shared" si="19"/>
        <v>8.2179576828771791E-2</v>
      </c>
    </row>
    <row r="84" spans="1:16" s="208" customFormat="1" ht="13.5" thickTop="1" thickBot="1" x14ac:dyDescent="0.3">
      <c r="A84" s="290"/>
      <c r="B84" s="269"/>
      <c r="C84" s="212">
        <f t="shared" ref="C84:M84" si="20">+C5+C72</f>
        <v>63023489000</v>
      </c>
      <c r="D84" s="212">
        <f t="shared" si="20"/>
        <v>46152377</v>
      </c>
      <c r="E84" s="212">
        <f t="shared" si="20"/>
        <v>46152377</v>
      </c>
      <c r="F84" s="212">
        <f t="shared" si="20"/>
        <v>52871641000</v>
      </c>
      <c r="G84" s="212">
        <f t="shared" si="20"/>
        <v>1551645000</v>
      </c>
      <c r="H84" s="212">
        <f t="shared" si="20"/>
        <v>41202131444.400002</v>
      </c>
      <c r="I84" s="212">
        <f t="shared" si="20"/>
        <v>10117864555.6</v>
      </c>
      <c r="J84" s="212">
        <f t="shared" si="20"/>
        <v>24032219235.849998</v>
      </c>
      <c r="K84" s="212">
        <f t="shared" si="20"/>
        <v>7126488992.7699995</v>
      </c>
      <c r="L84" s="212">
        <f t="shared" si="20"/>
        <v>6651387560.7699995</v>
      </c>
      <c r="M84" s="212">
        <f t="shared" si="20"/>
        <v>6484128781.1999998</v>
      </c>
      <c r="N84" s="211">
        <f t="shared" si="18"/>
        <v>0.45453893204960288</v>
      </c>
      <c r="O84" s="210">
        <f t="shared" si="19"/>
        <v>0.13478849640339327</v>
      </c>
      <c r="P84" s="209"/>
    </row>
    <row r="85" spans="1:16" ht="12" thickTop="1" x14ac:dyDescent="0.2">
      <c r="A85" s="16" t="s">
        <v>175</v>
      </c>
    </row>
  </sheetData>
  <mergeCells count="9">
    <mergeCell ref="A63:B63"/>
    <mergeCell ref="A68:B68"/>
    <mergeCell ref="A72:B72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6"/>
  <sheetViews>
    <sheetView showGridLines="0" zoomScale="110" zoomScaleNormal="110" workbookViewId="0">
      <pane xSplit="3" ySplit="6" topLeftCell="D80" activePane="bottomRight" state="frozen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baseColWidth="10" defaultColWidth="11.42578125" defaultRowHeight="12" x14ac:dyDescent="0.2"/>
  <cols>
    <col min="1" max="1" width="21.5703125" style="2" customWidth="1"/>
    <col min="2" max="2" width="37.5703125" style="261" customWidth="1"/>
    <col min="3" max="3" width="18.85546875" style="2" customWidth="1"/>
    <col min="4" max="4" width="15.140625" style="2" bestFit="1" customWidth="1"/>
    <col min="5" max="5" width="13.42578125" style="2" bestFit="1" customWidth="1"/>
    <col min="6" max="8" width="15.28515625" style="2" bestFit="1" customWidth="1"/>
    <col min="9" max="9" width="14.42578125" style="2" bestFit="1" customWidth="1"/>
    <col min="10" max="10" width="15.28515625" style="2" bestFit="1" customWidth="1"/>
    <col min="11" max="13" width="14.42578125" style="2" bestFit="1" customWidth="1"/>
    <col min="14" max="14" width="9.140625" style="17" bestFit="1" customWidth="1"/>
    <col min="15" max="15" width="10.5703125" style="17" customWidth="1"/>
    <col min="16" max="16384" width="11.42578125" style="2"/>
  </cols>
  <sheetData>
    <row r="1" spans="1:15" x14ac:dyDescent="0.2">
      <c r="A1" s="276" t="s">
        <v>1</v>
      </c>
      <c r="B1" s="265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ht="15" x14ac:dyDescent="0.2">
      <c r="A2" s="323" t="s">
        <v>176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spans="1:15" ht="15" x14ac:dyDescent="0.2">
      <c r="A3" s="323" t="s">
        <v>177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5" ht="15.75" thickBot="1" x14ac:dyDescent="0.25">
      <c r="A4" s="325" t="s">
        <v>178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</row>
    <row r="5" spans="1:15" s="21" customFormat="1" ht="26.25" customHeight="1" thickTop="1" thickBot="1" x14ac:dyDescent="0.3">
      <c r="A5" s="284" t="s">
        <v>145</v>
      </c>
      <c r="B5" s="266" t="s">
        <v>3</v>
      </c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12</v>
      </c>
      <c r="L5" s="39" t="s">
        <v>13</v>
      </c>
      <c r="M5" s="39" t="s">
        <v>14</v>
      </c>
      <c r="N5" s="23" t="s">
        <v>146</v>
      </c>
      <c r="O5" s="24" t="s">
        <v>147</v>
      </c>
    </row>
    <row r="6" spans="1:15" ht="22.5" customHeight="1" thickTop="1" thickBot="1" x14ac:dyDescent="0.25">
      <c r="A6" s="345" t="s">
        <v>143</v>
      </c>
      <c r="B6" s="346"/>
      <c r="C6" s="41">
        <f>+C7+C36+C64+C69</f>
        <v>42023489000</v>
      </c>
      <c r="D6" s="41">
        <f t="shared" ref="D6:M6" si="0">+D7+D36+D64+D69</f>
        <v>636652377</v>
      </c>
      <c r="E6" s="41">
        <f t="shared" si="0"/>
        <v>636652377</v>
      </c>
      <c r="F6" s="41">
        <f t="shared" si="0"/>
        <v>42023489000</v>
      </c>
      <c r="G6" s="41">
        <f t="shared" si="0"/>
        <v>10806275610</v>
      </c>
      <c r="H6" s="41">
        <f t="shared" si="0"/>
        <v>29798549042.09</v>
      </c>
      <c r="I6" s="41">
        <f t="shared" si="0"/>
        <v>1418664347.9100001</v>
      </c>
      <c r="J6" s="41">
        <f t="shared" si="0"/>
        <v>14448536934.359999</v>
      </c>
      <c r="K6" s="41">
        <f t="shared" si="0"/>
        <v>7560157311.5</v>
      </c>
      <c r="L6" s="41">
        <f t="shared" si="0"/>
        <v>7560105691.5</v>
      </c>
      <c r="M6" s="41">
        <f t="shared" si="0"/>
        <v>7534666347.5</v>
      </c>
      <c r="N6" s="42">
        <f>+J6/F6</f>
        <v>0.34382049844457224</v>
      </c>
      <c r="O6" s="43">
        <f>+K6/F6</f>
        <v>0.17990313254332596</v>
      </c>
    </row>
    <row r="7" spans="1:15" ht="23.25" customHeight="1" thickTop="1" thickBot="1" x14ac:dyDescent="0.25">
      <c r="A7" s="347" t="s">
        <v>144</v>
      </c>
      <c r="B7" s="348"/>
      <c r="C7" s="40">
        <f>+C8</f>
        <v>19806287000</v>
      </c>
      <c r="D7" s="40">
        <f t="shared" ref="D7:M7" si="1">+D8</f>
        <v>0</v>
      </c>
      <c r="E7" s="40">
        <f t="shared" si="1"/>
        <v>0</v>
      </c>
      <c r="F7" s="40">
        <f t="shared" si="1"/>
        <v>19806287000</v>
      </c>
      <c r="G7" s="40">
        <f t="shared" si="1"/>
        <v>1551645000</v>
      </c>
      <c r="H7" s="40">
        <f t="shared" si="1"/>
        <v>18254642000</v>
      </c>
      <c r="I7" s="40">
        <f t="shared" si="1"/>
        <v>0</v>
      </c>
      <c r="J7" s="40">
        <f t="shared" si="1"/>
        <v>5026143770</v>
      </c>
      <c r="K7" s="40">
        <f t="shared" si="1"/>
        <v>5025065439</v>
      </c>
      <c r="L7" s="40">
        <f t="shared" si="1"/>
        <v>5025065439</v>
      </c>
      <c r="M7" s="40">
        <f t="shared" si="1"/>
        <v>5025065439</v>
      </c>
      <c r="N7" s="55">
        <f>+J7/F7</f>
        <v>0.25376506813215421</v>
      </c>
      <c r="O7" s="56">
        <f t="shared" ref="O7:O70" si="2">+K7/F7</f>
        <v>0.25371062425784296</v>
      </c>
    </row>
    <row r="8" spans="1:15" s="10" customFormat="1" ht="21.75" customHeight="1" thickTop="1" x14ac:dyDescent="0.2">
      <c r="A8" s="31" t="s">
        <v>148</v>
      </c>
      <c r="B8" s="37" t="s">
        <v>149</v>
      </c>
      <c r="C8" s="38">
        <f>+C9+C19+C29+C35</f>
        <v>19806287000</v>
      </c>
      <c r="D8" s="38">
        <f t="shared" ref="D8:M8" si="3">+D9+D19+D29+D35</f>
        <v>0</v>
      </c>
      <c r="E8" s="38">
        <f t="shared" si="3"/>
        <v>0</v>
      </c>
      <c r="F8" s="38">
        <f t="shared" si="3"/>
        <v>19806287000</v>
      </c>
      <c r="G8" s="38">
        <f t="shared" si="3"/>
        <v>1551645000</v>
      </c>
      <c r="H8" s="38">
        <f t="shared" si="3"/>
        <v>18254642000</v>
      </c>
      <c r="I8" s="38">
        <f t="shared" si="3"/>
        <v>0</v>
      </c>
      <c r="J8" s="38">
        <f t="shared" si="3"/>
        <v>5026143770</v>
      </c>
      <c r="K8" s="38">
        <f t="shared" si="3"/>
        <v>5025065439</v>
      </c>
      <c r="L8" s="38">
        <f t="shared" si="3"/>
        <v>5025065439</v>
      </c>
      <c r="M8" s="38">
        <f t="shared" si="3"/>
        <v>5025065439</v>
      </c>
      <c r="N8" s="57">
        <f t="shared" ref="N8:N70" si="4">+J8/F8</f>
        <v>0.25376506813215421</v>
      </c>
      <c r="O8" s="58">
        <f t="shared" si="2"/>
        <v>0.25371062425784296</v>
      </c>
    </row>
    <row r="9" spans="1:15" s="10" customFormat="1" ht="23.25" customHeight="1" x14ac:dyDescent="0.2">
      <c r="A9" s="29" t="s">
        <v>150</v>
      </c>
      <c r="B9" s="14" t="s">
        <v>151</v>
      </c>
      <c r="C9" s="13">
        <f>C10</f>
        <v>13164350000</v>
      </c>
      <c r="D9" s="13">
        <f t="shared" ref="D9:M9" si="5">D10</f>
        <v>0</v>
      </c>
      <c r="E9" s="13">
        <f t="shared" si="5"/>
        <v>0</v>
      </c>
      <c r="F9" s="13">
        <f t="shared" si="5"/>
        <v>13164350000</v>
      </c>
      <c r="G9" s="13">
        <f t="shared" si="5"/>
        <v>0</v>
      </c>
      <c r="H9" s="13">
        <f t="shared" si="5"/>
        <v>13164350000</v>
      </c>
      <c r="I9" s="13">
        <f t="shared" si="5"/>
        <v>0</v>
      </c>
      <c r="J9" s="13">
        <f t="shared" si="5"/>
        <v>3391789287</v>
      </c>
      <c r="K9" s="13">
        <f t="shared" si="5"/>
        <v>3391789287</v>
      </c>
      <c r="L9" s="13">
        <f t="shared" si="5"/>
        <v>3391789287</v>
      </c>
      <c r="M9" s="13">
        <f t="shared" si="5"/>
        <v>3391789287</v>
      </c>
      <c r="N9" s="48">
        <f t="shared" si="4"/>
        <v>0.25764958292661622</v>
      </c>
      <c r="O9" s="49">
        <f t="shared" si="2"/>
        <v>0.25764958292661622</v>
      </c>
    </row>
    <row r="10" spans="1:15" s="10" customFormat="1" x14ac:dyDescent="0.2">
      <c r="A10" s="25" t="s">
        <v>152</v>
      </c>
      <c r="B10" s="11" t="s">
        <v>153</v>
      </c>
      <c r="C10" s="9">
        <f>SUM(C11:C18)</f>
        <v>13164350000</v>
      </c>
      <c r="D10" s="9">
        <f t="shared" ref="D10:M10" si="6">SUM(D11:D18)</f>
        <v>0</v>
      </c>
      <c r="E10" s="9">
        <f t="shared" si="6"/>
        <v>0</v>
      </c>
      <c r="F10" s="9">
        <f t="shared" si="6"/>
        <v>13164350000</v>
      </c>
      <c r="G10" s="9">
        <f t="shared" si="6"/>
        <v>0</v>
      </c>
      <c r="H10" s="9">
        <f t="shared" si="6"/>
        <v>13164350000</v>
      </c>
      <c r="I10" s="9">
        <f t="shared" si="6"/>
        <v>0</v>
      </c>
      <c r="J10" s="9">
        <f t="shared" si="6"/>
        <v>3391789287</v>
      </c>
      <c r="K10" s="9">
        <f t="shared" si="6"/>
        <v>3391789287</v>
      </c>
      <c r="L10" s="9">
        <f t="shared" si="6"/>
        <v>3391789287</v>
      </c>
      <c r="M10" s="9">
        <f t="shared" si="6"/>
        <v>3391789287</v>
      </c>
      <c r="N10" s="18">
        <f t="shared" si="4"/>
        <v>0.25764958292661622</v>
      </c>
      <c r="O10" s="26">
        <f t="shared" si="2"/>
        <v>0.25764958292661622</v>
      </c>
    </row>
    <row r="11" spans="1:15" x14ac:dyDescent="0.2">
      <c r="A11" s="27" t="s">
        <v>15</v>
      </c>
      <c r="B11" s="254" t="s">
        <v>16</v>
      </c>
      <c r="C11" s="6">
        <v>9307850000</v>
      </c>
      <c r="D11" s="6">
        <v>0</v>
      </c>
      <c r="E11" s="6">
        <v>0</v>
      </c>
      <c r="F11" s="6">
        <v>9307850000</v>
      </c>
      <c r="G11" s="6">
        <v>0</v>
      </c>
      <c r="H11" s="6">
        <v>9307850000</v>
      </c>
      <c r="I11" s="6">
        <v>0</v>
      </c>
      <c r="J11" s="6">
        <v>2909922954</v>
      </c>
      <c r="K11" s="6">
        <v>2909922954</v>
      </c>
      <c r="L11" s="6">
        <v>2909922954</v>
      </c>
      <c r="M11" s="6">
        <v>2909922954</v>
      </c>
      <c r="N11" s="19">
        <f t="shared" si="4"/>
        <v>0.31263105378793171</v>
      </c>
      <c r="O11" s="28">
        <f t="shared" si="2"/>
        <v>0.31263105378793171</v>
      </c>
    </row>
    <row r="12" spans="1:15" x14ac:dyDescent="0.2">
      <c r="A12" s="27" t="s">
        <v>17</v>
      </c>
      <c r="B12" s="254" t="s">
        <v>18</v>
      </c>
      <c r="C12" s="6">
        <v>550000000</v>
      </c>
      <c r="D12" s="6">
        <v>0</v>
      </c>
      <c r="E12" s="6">
        <v>0</v>
      </c>
      <c r="F12" s="6">
        <v>550000000</v>
      </c>
      <c r="G12" s="6">
        <v>0</v>
      </c>
      <c r="H12" s="6">
        <v>550000000</v>
      </c>
      <c r="I12" s="6">
        <v>0</v>
      </c>
      <c r="J12" s="6">
        <v>246138226</v>
      </c>
      <c r="K12" s="6">
        <v>246138226</v>
      </c>
      <c r="L12" s="6">
        <v>246138226</v>
      </c>
      <c r="M12" s="6">
        <v>246138226</v>
      </c>
      <c r="N12" s="19">
        <f t="shared" si="4"/>
        <v>0.44752404727272727</v>
      </c>
      <c r="O12" s="28">
        <f t="shared" si="2"/>
        <v>0.44752404727272727</v>
      </c>
    </row>
    <row r="13" spans="1:15" x14ac:dyDescent="0.2">
      <c r="A13" s="27" t="s">
        <v>19</v>
      </c>
      <c r="B13" s="254" t="s">
        <v>20</v>
      </c>
      <c r="C13" s="6">
        <v>16500000</v>
      </c>
      <c r="D13" s="6">
        <v>0</v>
      </c>
      <c r="E13" s="6">
        <v>0</v>
      </c>
      <c r="F13" s="6">
        <v>16500000</v>
      </c>
      <c r="G13" s="6">
        <v>0</v>
      </c>
      <c r="H13" s="6">
        <v>16500000</v>
      </c>
      <c r="I13" s="6">
        <v>0</v>
      </c>
      <c r="J13" s="6">
        <v>5002708</v>
      </c>
      <c r="K13" s="6">
        <v>5002708</v>
      </c>
      <c r="L13" s="6">
        <v>5002708</v>
      </c>
      <c r="M13" s="6">
        <v>5002708</v>
      </c>
      <c r="N13" s="19">
        <f t="shared" si="4"/>
        <v>0.30319442424242427</v>
      </c>
      <c r="O13" s="28">
        <f t="shared" si="2"/>
        <v>0.30319442424242427</v>
      </c>
    </row>
    <row r="14" spans="1:15" x14ac:dyDescent="0.2">
      <c r="A14" s="27" t="s">
        <v>21</v>
      </c>
      <c r="B14" s="254" t="s">
        <v>22</v>
      </c>
      <c r="C14" s="6">
        <v>900000000</v>
      </c>
      <c r="D14" s="6">
        <v>0</v>
      </c>
      <c r="E14" s="6">
        <v>0</v>
      </c>
      <c r="F14" s="6">
        <v>900000000</v>
      </c>
      <c r="G14" s="6">
        <v>0</v>
      </c>
      <c r="H14" s="6">
        <v>900000000</v>
      </c>
      <c r="I14" s="6">
        <v>0</v>
      </c>
      <c r="J14" s="6">
        <v>8763746</v>
      </c>
      <c r="K14" s="6">
        <v>8763746</v>
      </c>
      <c r="L14" s="6">
        <v>8763746</v>
      </c>
      <c r="M14" s="6">
        <v>8763746</v>
      </c>
      <c r="N14" s="19">
        <f t="shared" si="4"/>
        <v>9.7374955555555552E-3</v>
      </c>
      <c r="O14" s="28">
        <f t="shared" si="2"/>
        <v>9.7374955555555552E-3</v>
      </c>
    </row>
    <row r="15" spans="1:15" x14ac:dyDescent="0.2">
      <c r="A15" s="27" t="s">
        <v>23</v>
      </c>
      <c r="B15" s="254" t="s">
        <v>24</v>
      </c>
      <c r="C15" s="6">
        <v>450000000</v>
      </c>
      <c r="D15" s="6">
        <v>0</v>
      </c>
      <c r="E15" s="6">
        <v>0</v>
      </c>
      <c r="F15" s="6">
        <v>450000000</v>
      </c>
      <c r="G15" s="6">
        <v>0</v>
      </c>
      <c r="H15" s="6">
        <v>450000000</v>
      </c>
      <c r="I15" s="6">
        <v>0</v>
      </c>
      <c r="J15" s="6">
        <v>114780402</v>
      </c>
      <c r="K15" s="6">
        <v>114780402</v>
      </c>
      <c r="L15" s="6">
        <v>114780402</v>
      </c>
      <c r="M15" s="6">
        <v>114780402</v>
      </c>
      <c r="N15" s="19">
        <f t="shared" si="4"/>
        <v>0.25506756000000003</v>
      </c>
      <c r="O15" s="28">
        <f t="shared" si="2"/>
        <v>0.25506756000000003</v>
      </c>
    </row>
    <row r="16" spans="1:15" ht="24" x14ac:dyDescent="0.2">
      <c r="A16" s="27" t="s">
        <v>25</v>
      </c>
      <c r="B16" s="254" t="s">
        <v>26</v>
      </c>
      <c r="C16" s="6">
        <v>90000000</v>
      </c>
      <c r="D16" s="6">
        <v>0</v>
      </c>
      <c r="E16" s="6">
        <v>0</v>
      </c>
      <c r="F16" s="6">
        <v>90000000</v>
      </c>
      <c r="G16" s="6">
        <v>0</v>
      </c>
      <c r="H16" s="6">
        <v>90000000</v>
      </c>
      <c r="I16" s="6">
        <v>0</v>
      </c>
      <c r="J16" s="6">
        <v>14769048</v>
      </c>
      <c r="K16" s="6">
        <v>14769048</v>
      </c>
      <c r="L16" s="6">
        <v>14769048</v>
      </c>
      <c r="M16" s="6">
        <v>14769048</v>
      </c>
      <c r="N16" s="19">
        <f t="shared" si="4"/>
        <v>0.16410053333333333</v>
      </c>
      <c r="O16" s="28">
        <f t="shared" si="2"/>
        <v>0.16410053333333333</v>
      </c>
    </row>
    <row r="17" spans="1:15" x14ac:dyDescent="0.2">
      <c r="A17" s="27" t="s">
        <v>27</v>
      </c>
      <c r="B17" s="254" t="s">
        <v>28</v>
      </c>
      <c r="C17" s="6">
        <v>1250000000</v>
      </c>
      <c r="D17" s="6">
        <v>0</v>
      </c>
      <c r="E17" s="6">
        <v>0</v>
      </c>
      <c r="F17" s="6">
        <v>1250000000</v>
      </c>
      <c r="G17" s="6">
        <v>0</v>
      </c>
      <c r="H17" s="6">
        <v>1250000000</v>
      </c>
      <c r="I17" s="6">
        <v>0</v>
      </c>
      <c r="J17" s="6">
        <v>1526278</v>
      </c>
      <c r="K17" s="6">
        <v>1526278</v>
      </c>
      <c r="L17" s="6">
        <v>1526278</v>
      </c>
      <c r="M17" s="6">
        <v>1526278</v>
      </c>
      <c r="N17" s="19">
        <f t="shared" si="4"/>
        <v>1.2210223999999999E-3</v>
      </c>
      <c r="O17" s="28">
        <f t="shared" si="2"/>
        <v>1.2210223999999999E-3</v>
      </c>
    </row>
    <row r="18" spans="1:15" ht="12.75" thickBot="1" x14ac:dyDescent="0.25">
      <c r="A18" s="32" t="s">
        <v>29</v>
      </c>
      <c r="B18" s="255" t="s">
        <v>30</v>
      </c>
      <c r="C18" s="33">
        <v>600000000</v>
      </c>
      <c r="D18" s="33">
        <v>0</v>
      </c>
      <c r="E18" s="33">
        <v>0</v>
      </c>
      <c r="F18" s="33">
        <v>600000000</v>
      </c>
      <c r="G18" s="33">
        <v>0</v>
      </c>
      <c r="H18" s="33">
        <v>600000000</v>
      </c>
      <c r="I18" s="33">
        <v>0</v>
      </c>
      <c r="J18" s="33">
        <v>90885925</v>
      </c>
      <c r="K18" s="33">
        <v>90885925</v>
      </c>
      <c r="L18" s="33">
        <v>90885925</v>
      </c>
      <c r="M18" s="33">
        <v>90885925</v>
      </c>
      <c r="N18" s="19">
        <f t="shared" si="4"/>
        <v>0.15147654166666666</v>
      </c>
      <c r="O18" s="28">
        <f t="shared" si="2"/>
        <v>0.15147654166666666</v>
      </c>
    </row>
    <row r="19" spans="1:15" s="15" customFormat="1" ht="13.5" thickTop="1" thickBot="1" x14ac:dyDescent="0.25">
      <c r="A19" s="45" t="s">
        <v>154</v>
      </c>
      <c r="B19" s="46" t="s">
        <v>155</v>
      </c>
      <c r="C19" s="34">
        <f>SUM(C20:C28)</f>
        <v>4647924000</v>
      </c>
      <c r="D19" s="34">
        <f t="shared" ref="D19:M19" si="7">SUM(D20:D28)</f>
        <v>0</v>
      </c>
      <c r="E19" s="34">
        <f t="shared" si="7"/>
        <v>0</v>
      </c>
      <c r="F19" s="34">
        <f t="shared" si="7"/>
        <v>4647924000</v>
      </c>
      <c r="G19" s="34">
        <f t="shared" si="7"/>
        <v>0</v>
      </c>
      <c r="H19" s="34">
        <f t="shared" si="7"/>
        <v>4647924000</v>
      </c>
      <c r="I19" s="34">
        <f t="shared" si="7"/>
        <v>0</v>
      </c>
      <c r="J19" s="34">
        <f t="shared" si="7"/>
        <v>1361419797</v>
      </c>
      <c r="K19" s="34">
        <f t="shared" si="7"/>
        <v>1361419797</v>
      </c>
      <c r="L19" s="34">
        <f t="shared" si="7"/>
        <v>1361419797</v>
      </c>
      <c r="M19" s="34">
        <f t="shared" si="7"/>
        <v>1361419797</v>
      </c>
      <c r="N19" s="35">
        <f t="shared" si="4"/>
        <v>0.29290922076178527</v>
      </c>
      <c r="O19" s="36">
        <f t="shared" si="2"/>
        <v>0.29290922076178527</v>
      </c>
    </row>
    <row r="20" spans="1:15" ht="24.75" thickTop="1" x14ac:dyDescent="0.2">
      <c r="A20" s="44" t="s">
        <v>31</v>
      </c>
      <c r="B20" s="256" t="s">
        <v>32</v>
      </c>
      <c r="C20" s="22">
        <v>1520000000</v>
      </c>
      <c r="D20" s="22">
        <v>0</v>
      </c>
      <c r="E20" s="22">
        <v>0</v>
      </c>
      <c r="F20" s="22">
        <v>1520000000</v>
      </c>
      <c r="G20" s="22">
        <v>0</v>
      </c>
      <c r="H20" s="22">
        <v>1520000000</v>
      </c>
      <c r="I20" s="22">
        <v>0</v>
      </c>
      <c r="J20" s="22">
        <v>426705120</v>
      </c>
      <c r="K20" s="22">
        <v>426705120</v>
      </c>
      <c r="L20" s="22">
        <v>426705120</v>
      </c>
      <c r="M20" s="22">
        <v>426705120</v>
      </c>
      <c r="N20" s="19">
        <f t="shared" si="4"/>
        <v>0.28072705263157893</v>
      </c>
      <c r="O20" s="28">
        <f t="shared" si="2"/>
        <v>0.28072705263157893</v>
      </c>
    </row>
    <row r="21" spans="1:15" x14ac:dyDescent="0.2">
      <c r="A21" s="27" t="s">
        <v>33</v>
      </c>
      <c r="B21" s="254" t="s">
        <v>34</v>
      </c>
      <c r="C21" s="6">
        <v>997924000</v>
      </c>
      <c r="D21" s="6">
        <v>0</v>
      </c>
      <c r="E21" s="6">
        <v>0</v>
      </c>
      <c r="F21" s="6">
        <v>997924000</v>
      </c>
      <c r="G21" s="6">
        <v>0</v>
      </c>
      <c r="H21" s="6">
        <v>997924000</v>
      </c>
      <c r="I21" s="6">
        <v>0</v>
      </c>
      <c r="J21" s="6">
        <v>305162277</v>
      </c>
      <c r="K21" s="6">
        <v>305162277</v>
      </c>
      <c r="L21" s="6">
        <v>305162277</v>
      </c>
      <c r="M21" s="6">
        <v>305162277</v>
      </c>
      <c r="N21" s="19">
        <f t="shared" si="4"/>
        <v>0.30579711180410535</v>
      </c>
      <c r="O21" s="28">
        <f t="shared" si="2"/>
        <v>0.30579711180410535</v>
      </c>
    </row>
    <row r="22" spans="1:15" x14ac:dyDescent="0.2">
      <c r="A22" s="27" t="s">
        <v>35</v>
      </c>
      <c r="B22" s="254" t="s">
        <v>36</v>
      </c>
      <c r="C22" s="6">
        <v>1000000000</v>
      </c>
      <c r="D22" s="6">
        <v>0</v>
      </c>
      <c r="E22" s="6">
        <v>0</v>
      </c>
      <c r="F22" s="6">
        <v>1000000000</v>
      </c>
      <c r="G22" s="6">
        <v>0</v>
      </c>
      <c r="H22" s="6">
        <v>1000000000</v>
      </c>
      <c r="I22" s="6">
        <v>0</v>
      </c>
      <c r="J22" s="6">
        <v>305923400</v>
      </c>
      <c r="K22" s="6">
        <v>305923400</v>
      </c>
      <c r="L22" s="6">
        <v>305923400</v>
      </c>
      <c r="M22" s="6">
        <v>305923400</v>
      </c>
      <c r="N22" s="19">
        <f t="shared" si="4"/>
        <v>0.30592340000000001</v>
      </c>
      <c r="O22" s="28">
        <f t="shared" si="2"/>
        <v>0.30592340000000001</v>
      </c>
    </row>
    <row r="23" spans="1:15" x14ac:dyDescent="0.2">
      <c r="A23" s="27" t="s">
        <v>37</v>
      </c>
      <c r="B23" s="254" t="s">
        <v>38</v>
      </c>
      <c r="C23" s="6">
        <v>450000000</v>
      </c>
      <c r="D23" s="6">
        <v>0</v>
      </c>
      <c r="E23" s="6">
        <v>0</v>
      </c>
      <c r="F23" s="6">
        <v>450000000</v>
      </c>
      <c r="G23" s="6">
        <v>0</v>
      </c>
      <c r="H23" s="6">
        <v>450000000</v>
      </c>
      <c r="I23" s="6">
        <v>0</v>
      </c>
      <c r="J23" s="6">
        <v>134891900</v>
      </c>
      <c r="K23" s="6">
        <v>134891900</v>
      </c>
      <c r="L23" s="6">
        <v>134891900</v>
      </c>
      <c r="M23" s="6">
        <v>134891900</v>
      </c>
      <c r="N23" s="19">
        <f t="shared" si="4"/>
        <v>0.29975977777777779</v>
      </c>
      <c r="O23" s="28">
        <f t="shared" si="2"/>
        <v>0.29975977777777779</v>
      </c>
    </row>
    <row r="24" spans="1:15" ht="24" x14ac:dyDescent="0.2">
      <c r="A24" s="27" t="s">
        <v>39</v>
      </c>
      <c r="B24" s="254" t="s">
        <v>40</v>
      </c>
      <c r="C24" s="6">
        <v>70000000</v>
      </c>
      <c r="D24" s="6">
        <v>0</v>
      </c>
      <c r="E24" s="6">
        <v>0</v>
      </c>
      <c r="F24" s="6">
        <v>70000000</v>
      </c>
      <c r="G24" s="6">
        <v>0</v>
      </c>
      <c r="H24" s="6">
        <v>70000000</v>
      </c>
      <c r="I24" s="6">
        <v>0</v>
      </c>
      <c r="J24" s="6">
        <v>20043300</v>
      </c>
      <c r="K24" s="6">
        <v>20043300</v>
      </c>
      <c r="L24" s="6">
        <v>20043300</v>
      </c>
      <c r="M24" s="6">
        <v>20043300</v>
      </c>
      <c r="N24" s="19">
        <f t="shared" si="4"/>
        <v>0.28633285714285717</v>
      </c>
      <c r="O24" s="28">
        <f t="shared" si="2"/>
        <v>0.28633285714285717</v>
      </c>
    </row>
    <row r="25" spans="1:15" x14ac:dyDescent="0.2">
      <c r="A25" s="27" t="s">
        <v>41</v>
      </c>
      <c r="B25" s="254" t="s">
        <v>42</v>
      </c>
      <c r="C25" s="6">
        <v>350000000</v>
      </c>
      <c r="D25" s="6">
        <v>0</v>
      </c>
      <c r="E25" s="6">
        <v>0</v>
      </c>
      <c r="F25" s="6">
        <v>350000000</v>
      </c>
      <c r="G25" s="6">
        <v>0</v>
      </c>
      <c r="H25" s="6">
        <v>350000000</v>
      </c>
      <c r="I25" s="6">
        <v>0</v>
      </c>
      <c r="J25" s="6">
        <v>101171000</v>
      </c>
      <c r="K25" s="6">
        <v>101171000</v>
      </c>
      <c r="L25" s="6">
        <v>101171000</v>
      </c>
      <c r="M25" s="6">
        <v>101171000</v>
      </c>
      <c r="N25" s="19">
        <f t="shared" si="4"/>
        <v>0.28905999999999998</v>
      </c>
      <c r="O25" s="28">
        <f t="shared" si="2"/>
        <v>0.28905999999999998</v>
      </c>
    </row>
    <row r="26" spans="1:15" x14ac:dyDescent="0.2">
      <c r="A26" s="27" t="s">
        <v>43</v>
      </c>
      <c r="B26" s="254" t="s">
        <v>44</v>
      </c>
      <c r="C26" s="6">
        <v>70000000</v>
      </c>
      <c r="D26" s="6">
        <v>0</v>
      </c>
      <c r="E26" s="6">
        <v>0</v>
      </c>
      <c r="F26" s="6">
        <v>70000000</v>
      </c>
      <c r="G26" s="6">
        <v>0</v>
      </c>
      <c r="H26" s="6">
        <v>70000000</v>
      </c>
      <c r="I26" s="6">
        <v>0</v>
      </c>
      <c r="J26" s="6">
        <v>16888900</v>
      </c>
      <c r="K26" s="6">
        <v>16888900</v>
      </c>
      <c r="L26" s="6">
        <v>16888900</v>
      </c>
      <c r="M26" s="6">
        <v>16888900</v>
      </c>
      <c r="N26" s="19">
        <f t="shared" si="4"/>
        <v>0.24127000000000001</v>
      </c>
      <c r="O26" s="28">
        <f t="shared" si="2"/>
        <v>0.24127000000000001</v>
      </c>
    </row>
    <row r="27" spans="1:15" x14ac:dyDescent="0.2">
      <c r="A27" s="27" t="s">
        <v>45</v>
      </c>
      <c r="B27" s="254" t="s">
        <v>46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16888900</v>
      </c>
      <c r="K27" s="6">
        <v>16888900</v>
      </c>
      <c r="L27" s="6">
        <v>16888900</v>
      </c>
      <c r="M27" s="6">
        <v>16888900</v>
      </c>
      <c r="N27" s="19">
        <f t="shared" si="4"/>
        <v>0.24127000000000001</v>
      </c>
      <c r="O27" s="28">
        <f t="shared" si="2"/>
        <v>0.24127000000000001</v>
      </c>
    </row>
    <row r="28" spans="1:15" ht="24.75" thickBot="1" x14ac:dyDescent="0.25">
      <c r="A28" s="32" t="s">
        <v>47</v>
      </c>
      <c r="B28" s="255" t="s">
        <v>48</v>
      </c>
      <c r="C28" s="33">
        <v>120000000</v>
      </c>
      <c r="D28" s="33">
        <v>0</v>
      </c>
      <c r="E28" s="33">
        <v>0</v>
      </c>
      <c r="F28" s="33">
        <v>120000000</v>
      </c>
      <c r="G28" s="33">
        <v>0</v>
      </c>
      <c r="H28" s="33">
        <v>120000000</v>
      </c>
      <c r="I28" s="33">
        <v>0</v>
      </c>
      <c r="J28" s="33">
        <v>33745000</v>
      </c>
      <c r="K28" s="33">
        <v>33745000</v>
      </c>
      <c r="L28" s="33">
        <v>33745000</v>
      </c>
      <c r="M28" s="33">
        <v>33745000</v>
      </c>
      <c r="N28" s="19">
        <f t="shared" si="4"/>
        <v>0.28120833333333334</v>
      </c>
      <c r="O28" s="28">
        <f t="shared" si="2"/>
        <v>0.28120833333333334</v>
      </c>
    </row>
    <row r="29" spans="1:15" ht="24" thickTop="1" thickBot="1" x14ac:dyDescent="0.25">
      <c r="A29" s="45" t="s">
        <v>156</v>
      </c>
      <c r="B29" s="54" t="s">
        <v>157</v>
      </c>
      <c r="C29" s="47">
        <f>SUM(C30:C34)</f>
        <v>442368000</v>
      </c>
      <c r="D29" s="47">
        <f t="shared" ref="D29:M29" si="8">SUM(D30:D34)</f>
        <v>0</v>
      </c>
      <c r="E29" s="47">
        <f t="shared" si="8"/>
        <v>0</v>
      </c>
      <c r="F29" s="47">
        <f t="shared" si="8"/>
        <v>442368000</v>
      </c>
      <c r="G29" s="47">
        <f t="shared" si="8"/>
        <v>0</v>
      </c>
      <c r="H29" s="47">
        <f t="shared" si="8"/>
        <v>442368000</v>
      </c>
      <c r="I29" s="47">
        <f t="shared" si="8"/>
        <v>0</v>
      </c>
      <c r="J29" s="47">
        <f t="shared" si="8"/>
        <v>272934686</v>
      </c>
      <c r="K29" s="47">
        <f t="shared" si="8"/>
        <v>271856355</v>
      </c>
      <c r="L29" s="47">
        <f t="shared" si="8"/>
        <v>271856355</v>
      </c>
      <c r="M29" s="47">
        <f t="shared" si="8"/>
        <v>271856355</v>
      </c>
      <c r="N29" s="42">
        <f t="shared" si="4"/>
        <v>0.61698560022424764</v>
      </c>
      <c r="O29" s="43">
        <f t="shared" si="2"/>
        <v>0.61454796685112845</v>
      </c>
    </row>
    <row r="30" spans="1:15" ht="12.75" thickTop="1" x14ac:dyDescent="0.2">
      <c r="A30" s="44" t="s">
        <v>49</v>
      </c>
      <c r="B30" s="256" t="s">
        <v>50</v>
      </c>
      <c r="C30" s="22">
        <v>142368000</v>
      </c>
      <c r="D30" s="22">
        <v>0</v>
      </c>
      <c r="E30" s="22">
        <v>0</v>
      </c>
      <c r="F30" s="22">
        <v>142368000</v>
      </c>
      <c r="G30" s="22">
        <v>0</v>
      </c>
      <c r="H30" s="22">
        <v>142368000</v>
      </c>
      <c r="I30" s="22">
        <v>0</v>
      </c>
      <c r="J30" s="22">
        <v>86353124</v>
      </c>
      <c r="K30" s="22">
        <v>86353124</v>
      </c>
      <c r="L30" s="22">
        <v>86353124</v>
      </c>
      <c r="M30" s="22">
        <v>86353124</v>
      </c>
      <c r="N30" s="19">
        <f t="shared" si="4"/>
        <v>0.606548690717015</v>
      </c>
      <c r="O30" s="28">
        <f t="shared" si="2"/>
        <v>0.606548690717015</v>
      </c>
    </row>
    <row r="31" spans="1:15" x14ac:dyDescent="0.2">
      <c r="A31" s="27" t="s">
        <v>51</v>
      </c>
      <c r="B31" s="254" t="s">
        <v>52</v>
      </c>
      <c r="C31" s="6">
        <v>50000000</v>
      </c>
      <c r="D31" s="6">
        <v>0</v>
      </c>
      <c r="E31" s="6">
        <v>0</v>
      </c>
      <c r="F31" s="6">
        <v>50000000</v>
      </c>
      <c r="G31" s="6">
        <v>0</v>
      </c>
      <c r="H31" s="6">
        <v>50000000</v>
      </c>
      <c r="I31" s="6">
        <v>0</v>
      </c>
      <c r="J31" s="6">
        <v>46820655</v>
      </c>
      <c r="K31" s="6">
        <v>46517047</v>
      </c>
      <c r="L31" s="6">
        <v>46517047</v>
      </c>
      <c r="M31" s="6">
        <v>46517047</v>
      </c>
      <c r="N31" s="19">
        <f t="shared" si="4"/>
        <v>0.9364131</v>
      </c>
      <c r="O31" s="28">
        <f t="shared" si="2"/>
        <v>0.93034094000000001</v>
      </c>
    </row>
    <row r="32" spans="1:15" x14ac:dyDescent="0.2">
      <c r="A32" s="27" t="s">
        <v>53</v>
      </c>
      <c r="B32" s="254" t="s">
        <v>54</v>
      </c>
      <c r="C32" s="6">
        <v>40000000</v>
      </c>
      <c r="D32" s="6">
        <v>0</v>
      </c>
      <c r="E32" s="6">
        <v>0</v>
      </c>
      <c r="F32" s="6">
        <v>40000000</v>
      </c>
      <c r="G32" s="6">
        <v>0</v>
      </c>
      <c r="H32" s="6">
        <v>40000000</v>
      </c>
      <c r="I32" s="6">
        <v>0</v>
      </c>
      <c r="J32" s="6">
        <v>11216541</v>
      </c>
      <c r="K32" s="6">
        <v>11216541</v>
      </c>
      <c r="L32" s="6">
        <v>11216541</v>
      </c>
      <c r="M32" s="6">
        <v>11216541</v>
      </c>
      <c r="N32" s="19">
        <f t="shared" si="4"/>
        <v>0.280413525</v>
      </c>
      <c r="O32" s="28">
        <f t="shared" si="2"/>
        <v>0.280413525</v>
      </c>
    </row>
    <row r="33" spans="1:15" x14ac:dyDescent="0.2">
      <c r="A33" s="27" t="s">
        <v>55</v>
      </c>
      <c r="B33" s="254" t="s">
        <v>56</v>
      </c>
      <c r="C33" s="6">
        <v>150000000</v>
      </c>
      <c r="D33" s="6">
        <v>0</v>
      </c>
      <c r="E33" s="6">
        <v>0</v>
      </c>
      <c r="F33" s="6">
        <v>150000000</v>
      </c>
      <c r="G33" s="6">
        <v>0</v>
      </c>
      <c r="H33" s="6">
        <v>150000000</v>
      </c>
      <c r="I33" s="6">
        <v>0</v>
      </c>
      <c r="J33" s="6">
        <v>90953056</v>
      </c>
      <c r="K33" s="6">
        <v>90953056</v>
      </c>
      <c r="L33" s="6">
        <v>90953056</v>
      </c>
      <c r="M33" s="6">
        <v>90953056</v>
      </c>
      <c r="N33" s="19">
        <f t="shared" si="4"/>
        <v>0.60635370666666666</v>
      </c>
      <c r="O33" s="28">
        <f t="shared" si="2"/>
        <v>0.60635370666666666</v>
      </c>
    </row>
    <row r="34" spans="1:15" x14ac:dyDescent="0.2">
      <c r="A34" s="27" t="s">
        <v>57</v>
      </c>
      <c r="B34" s="254" t="s">
        <v>58</v>
      </c>
      <c r="C34" s="6">
        <v>60000000</v>
      </c>
      <c r="D34" s="6">
        <v>0</v>
      </c>
      <c r="E34" s="6">
        <v>0</v>
      </c>
      <c r="F34" s="6">
        <v>60000000</v>
      </c>
      <c r="G34" s="6">
        <v>0</v>
      </c>
      <c r="H34" s="6">
        <v>60000000</v>
      </c>
      <c r="I34" s="6">
        <v>0</v>
      </c>
      <c r="J34" s="6">
        <v>37591310</v>
      </c>
      <c r="K34" s="6">
        <v>36816587</v>
      </c>
      <c r="L34" s="6">
        <v>36816587</v>
      </c>
      <c r="M34" s="6">
        <v>36816587</v>
      </c>
      <c r="N34" s="19">
        <f t="shared" si="4"/>
        <v>0.62652183333333333</v>
      </c>
      <c r="O34" s="28">
        <f t="shared" si="2"/>
        <v>0.61360978333333338</v>
      </c>
    </row>
    <row r="35" spans="1:15" s="8" customFormat="1" ht="24.75" thickBot="1" x14ac:dyDescent="0.25">
      <c r="A35" s="279" t="s">
        <v>158</v>
      </c>
      <c r="B35" s="257" t="s">
        <v>159</v>
      </c>
      <c r="C35" s="50">
        <v>1551645000</v>
      </c>
      <c r="D35" s="50">
        <v>0</v>
      </c>
      <c r="E35" s="50">
        <v>0</v>
      </c>
      <c r="F35" s="50">
        <v>1551645000</v>
      </c>
      <c r="G35" s="50">
        <v>1551645000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20">
        <f t="shared" si="4"/>
        <v>0</v>
      </c>
      <c r="O35" s="30">
        <f t="shared" si="2"/>
        <v>0</v>
      </c>
    </row>
    <row r="36" spans="1:15" ht="13.5" thickTop="1" thickBot="1" x14ac:dyDescent="0.25">
      <c r="A36" s="349" t="s">
        <v>160</v>
      </c>
      <c r="B36" s="350"/>
      <c r="C36" s="34">
        <f>+C37</f>
        <v>11171595000</v>
      </c>
      <c r="D36" s="34">
        <f t="shared" ref="D36:M36" si="9">+D37</f>
        <v>636652377</v>
      </c>
      <c r="E36" s="34">
        <f t="shared" si="9"/>
        <v>636652377</v>
      </c>
      <c r="F36" s="34">
        <f t="shared" si="9"/>
        <v>11171595000</v>
      </c>
      <c r="G36" s="34">
        <f t="shared" si="9"/>
        <v>0</v>
      </c>
      <c r="H36" s="34">
        <f t="shared" si="9"/>
        <v>10684489652.09</v>
      </c>
      <c r="I36" s="34">
        <f t="shared" si="9"/>
        <v>487105347.91000003</v>
      </c>
      <c r="J36" s="34">
        <f t="shared" si="9"/>
        <v>9365199530.3599987</v>
      </c>
      <c r="K36" s="34">
        <f t="shared" si="9"/>
        <v>2477898238.5</v>
      </c>
      <c r="L36" s="34">
        <f t="shared" si="9"/>
        <v>2477846618.5</v>
      </c>
      <c r="M36" s="34">
        <f t="shared" si="9"/>
        <v>2452407274.5</v>
      </c>
      <c r="N36" s="42">
        <f t="shared" si="4"/>
        <v>0.83830460470147716</v>
      </c>
      <c r="O36" s="43">
        <f t="shared" si="2"/>
        <v>0.22180344333105523</v>
      </c>
    </row>
    <row r="37" spans="1:15" s="8" customFormat="1" ht="12.75" thickTop="1" x14ac:dyDescent="0.2">
      <c r="A37" s="31" t="s">
        <v>161</v>
      </c>
      <c r="B37" s="12" t="s">
        <v>162</v>
      </c>
      <c r="C37" s="51">
        <f>+C38+C46</f>
        <v>11171595000</v>
      </c>
      <c r="D37" s="51">
        <f t="shared" ref="D37:M37" si="10">+D38+D46</f>
        <v>636652377</v>
      </c>
      <c r="E37" s="51">
        <f t="shared" si="10"/>
        <v>636652377</v>
      </c>
      <c r="F37" s="51">
        <f t="shared" si="10"/>
        <v>11171595000</v>
      </c>
      <c r="G37" s="51">
        <f t="shared" si="10"/>
        <v>0</v>
      </c>
      <c r="H37" s="51">
        <f t="shared" si="10"/>
        <v>10684489652.09</v>
      </c>
      <c r="I37" s="51">
        <f t="shared" si="10"/>
        <v>487105347.91000003</v>
      </c>
      <c r="J37" s="51">
        <f t="shared" si="10"/>
        <v>9365199530.3599987</v>
      </c>
      <c r="K37" s="51">
        <f t="shared" si="10"/>
        <v>2477898238.5</v>
      </c>
      <c r="L37" s="51">
        <f t="shared" si="10"/>
        <v>2477846618.5</v>
      </c>
      <c r="M37" s="51">
        <f t="shared" si="10"/>
        <v>2452407274.5</v>
      </c>
      <c r="N37" s="20">
        <f t="shared" si="4"/>
        <v>0.83830460470147716</v>
      </c>
      <c r="O37" s="30">
        <f t="shared" si="2"/>
        <v>0.22180344333105523</v>
      </c>
    </row>
    <row r="38" spans="1:15" s="8" customFormat="1" x14ac:dyDescent="0.2">
      <c r="A38" s="25" t="s">
        <v>163</v>
      </c>
      <c r="B38" s="12" t="s">
        <v>164</v>
      </c>
      <c r="C38" s="7">
        <f>SUM(C39:C45)</f>
        <v>208047746</v>
      </c>
      <c r="D38" s="7">
        <f t="shared" ref="D38:M38" si="11">SUM(D39:D45)</f>
        <v>12000000</v>
      </c>
      <c r="E38" s="7">
        <f t="shared" si="11"/>
        <v>75000000</v>
      </c>
      <c r="F38" s="7">
        <f t="shared" si="11"/>
        <v>145047746</v>
      </c>
      <c r="G38" s="7">
        <f t="shared" si="11"/>
        <v>0</v>
      </c>
      <c r="H38" s="7">
        <f t="shared" si="11"/>
        <v>103400876.39</v>
      </c>
      <c r="I38" s="7">
        <f t="shared" si="11"/>
        <v>41646869.609999999</v>
      </c>
      <c r="J38" s="7">
        <f t="shared" si="11"/>
        <v>47151494.129999995</v>
      </c>
      <c r="K38" s="7">
        <f t="shared" si="11"/>
        <v>8573061.1600000001</v>
      </c>
      <c r="L38" s="7">
        <f t="shared" si="11"/>
        <v>8573061.1600000001</v>
      </c>
      <c r="M38" s="7">
        <f t="shared" si="11"/>
        <v>8573061.1600000001</v>
      </c>
      <c r="N38" s="20">
        <f t="shared" si="4"/>
        <v>0.32507567632247103</v>
      </c>
      <c r="O38" s="30">
        <f t="shared" si="2"/>
        <v>5.9105097434606117E-2</v>
      </c>
    </row>
    <row r="39" spans="1:15" ht="36" x14ac:dyDescent="0.2">
      <c r="A39" s="27" t="s">
        <v>59</v>
      </c>
      <c r="B39" s="254" t="s">
        <v>60</v>
      </c>
      <c r="C39" s="6">
        <v>0</v>
      </c>
      <c r="D39" s="6">
        <v>12000000</v>
      </c>
      <c r="E39" s="6">
        <v>0</v>
      </c>
      <c r="F39" s="6">
        <v>12000000</v>
      </c>
      <c r="G39" s="6">
        <v>0</v>
      </c>
      <c r="H39" s="6">
        <v>1090909.0900000001</v>
      </c>
      <c r="I39" s="6">
        <v>10909090.91</v>
      </c>
      <c r="J39" s="6">
        <v>1090909.0900000001</v>
      </c>
      <c r="K39" s="6">
        <v>1090909.0900000001</v>
      </c>
      <c r="L39" s="6">
        <v>1090909.0900000001</v>
      </c>
      <c r="M39" s="6">
        <v>1090909.0900000001</v>
      </c>
      <c r="N39" s="19">
        <f t="shared" si="4"/>
        <v>9.0909090833333345E-2</v>
      </c>
      <c r="O39" s="28">
        <f t="shared" si="2"/>
        <v>9.0909090833333345E-2</v>
      </c>
    </row>
    <row r="40" spans="1:15" x14ac:dyDescent="0.2">
      <c r="A40" s="27" t="s">
        <v>61</v>
      </c>
      <c r="B40" s="254" t="s">
        <v>62</v>
      </c>
      <c r="C40" s="6">
        <v>26000000</v>
      </c>
      <c r="D40" s="6">
        <v>0</v>
      </c>
      <c r="E40" s="6">
        <v>0</v>
      </c>
      <c r="F40" s="6">
        <v>26000000</v>
      </c>
      <c r="G40" s="6">
        <v>0</v>
      </c>
      <c r="H40" s="6">
        <v>0</v>
      </c>
      <c r="I40" s="6">
        <v>26000000</v>
      </c>
      <c r="J40" s="6">
        <v>0</v>
      </c>
      <c r="K40" s="6">
        <v>0</v>
      </c>
      <c r="L40" s="6">
        <v>0</v>
      </c>
      <c r="M40" s="6">
        <v>0</v>
      </c>
      <c r="N40" s="19">
        <f t="shared" si="4"/>
        <v>0</v>
      </c>
      <c r="O40" s="28">
        <f t="shared" si="2"/>
        <v>0</v>
      </c>
    </row>
    <row r="41" spans="1:15" ht="24" x14ac:dyDescent="0.2">
      <c r="A41" s="27" t="s">
        <v>63</v>
      </c>
      <c r="B41" s="254" t="s">
        <v>64</v>
      </c>
      <c r="C41" s="6">
        <v>25146655</v>
      </c>
      <c r="D41" s="6">
        <v>0</v>
      </c>
      <c r="E41" s="6">
        <v>0</v>
      </c>
      <c r="F41" s="6">
        <v>25146655</v>
      </c>
      <c r="G41" s="6">
        <v>0</v>
      </c>
      <c r="H41" s="6">
        <v>25146655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19">
        <f t="shared" si="4"/>
        <v>0</v>
      </c>
      <c r="O41" s="28">
        <f t="shared" si="2"/>
        <v>0</v>
      </c>
    </row>
    <row r="42" spans="1:15" ht="36" x14ac:dyDescent="0.2">
      <c r="A42" s="27" t="s">
        <v>65</v>
      </c>
      <c r="B42" s="254" t="s">
        <v>66</v>
      </c>
      <c r="C42" s="6">
        <v>24845217</v>
      </c>
      <c r="D42" s="6">
        <v>0</v>
      </c>
      <c r="E42" s="6">
        <v>0</v>
      </c>
      <c r="F42" s="6">
        <v>24845217</v>
      </c>
      <c r="G42" s="6">
        <v>0</v>
      </c>
      <c r="H42" s="6">
        <v>20107438.300000001</v>
      </c>
      <c r="I42" s="6">
        <v>4737778.7</v>
      </c>
      <c r="J42" s="6">
        <v>20107438.300000001</v>
      </c>
      <c r="K42" s="6">
        <v>7482152.0700000003</v>
      </c>
      <c r="L42" s="6">
        <v>7482152.0700000003</v>
      </c>
      <c r="M42" s="6">
        <v>7482152.0700000003</v>
      </c>
      <c r="N42" s="19">
        <f t="shared" si="4"/>
        <v>0.8093082181572413</v>
      </c>
      <c r="O42" s="28">
        <f t="shared" si="2"/>
        <v>0.30115060254857101</v>
      </c>
    </row>
    <row r="43" spans="1:15" ht="36" x14ac:dyDescent="0.2">
      <c r="A43" s="27" t="s">
        <v>67</v>
      </c>
      <c r="B43" s="254" t="s">
        <v>68</v>
      </c>
      <c r="C43" s="6">
        <v>50000000</v>
      </c>
      <c r="D43" s="6">
        <v>0</v>
      </c>
      <c r="E43" s="6">
        <v>50000000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19"/>
      <c r="O43" s="28"/>
    </row>
    <row r="44" spans="1:15" ht="24" x14ac:dyDescent="0.2">
      <c r="A44" s="27" t="s">
        <v>69</v>
      </c>
      <c r="B44" s="254" t="s">
        <v>70</v>
      </c>
      <c r="C44" s="6">
        <v>57055874</v>
      </c>
      <c r="D44" s="6">
        <v>0</v>
      </c>
      <c r="E44" s="6">
        <v>0</v>
      </c>
      <c r="F44" s="6">
        <v>57055874</v>
      </c>
      <c r="G44" s="6">
        <v>0</v>
      </c>
      <c r="H44" s="6">
        <v>57055874</v>
      </c>
      <c r="I44" s="6">
        <v>0</v>
      </c>
      <c r="J44" s="6">
        <v>25953146.739999998</v>
      </c>
      <c r="K44" s="6">
        <v>0</v>
      </c>
      <c r="L44" s="6">
        <v>0</v>
      </c>
      <c r="M44" s="6">
        <v>0</v>
      </c>
      <c r="N44" s="19">
        <f t="shared" si="4"/>
        <v>0.45487247710901768</v>
      </c>
      <c r="O44" s="28">
        <f t="shared" si="2"/>
        <v>0</v>
      </c>
    </row>
    <row r="45" spans="1:15" ht="24" x14ac:dyDescent="0.2">
      <c r="A45" s="27" t="s">
        <v>71</v>
      </c>
      <c r="B45" s="254" t="s">
        <v>72</v>
      </c>
      <c r="C45" s="6">
        <v>25000000</v>
      </c>
      <c r="D45" s="6">
        <v>0</v>
      </c>
      <c r="E45" s="6">
        <v>25000000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19"/>
      <c r="O45" s="28"/>
    </row>
    <row r="46" spans="1:15" s="8" customFormat="1" x14ac:dyDescent="0.2">
      <c r="A46" s="280" t="s">
        <v>165</v>
      </c>
      <c r="B46" s="258" t="s">
        <v>166</v>
      </c>
      <c r="C46" s="7">
        <f>SUM(C47:C63)</f>
        <v>10963547254</v>
      </c>
      <c r="D46" s="7">
        <f t="shared" ref="D46:M46" si="12">SUM(D47:D63)</f>
        <v>624652377</v>
      </c>
      <c r="E46" s="7">
        <f t="shared" si="12"/>
        <v>561652377</v>
      </c>
      <c r="F46" s="7">
        <f t="shared" si="12"/>
        <v>11026547254</v>
      </c>
      <c r="G46" s="7">
        <f t="shared" si="12"/>
        <v>0</v>
      </c>
      <c r="H46" s="7">
        <f t="shared" si="12"/>
        <v>10581088775.700001</v>
      </c>
      <c r="I46" s="7">
        <f t="shared" si="12"/>
        <v>445458478.30000001</v>
      </c>
      <c r="J46" s="7">
        <f t="shared" si="12"/>
        <v>9318048036.2299995</v>
      </c>
      <c r="K46" s="7">
        <f t="shared" si="12"/>
        <v>2469325177.3400002</v>
      </c>
      <c r="L46" s="7">
        <f t="shared" si="12"/>
        <v>2469273557.3400002</v>
      </c>
      <c r="M46" s="7">
        <f t="shared" si="12"/>
        <v>2443834213.3400002</v>
      </c>
      <c r="N46" s="20">
        <f t="shared" si="4"/>
        <v>0.84505582949819369</v>
      </c>
      <c r="O46" s="30">
        <f t="shared" si="2"/>
        <v>0.22394364441182851</v>
      </c>
    </row>
    <row r="47" spans="1:15" ht="24" x14ac:dyDescent="0.2">
      <c r="A47" s="27" t="s">
        <v>73</v>
      </c>
      <c r="B47" s="254" t="s">
        <v>74</v>
      </c>
      <c r="C47" s="6">
        <v>5000000</v>
      </c>
      <c r="D47" s="6">
        <v>0</v>
      </c>
      <c r="E47" s="6">
        <v>0</v>
      </c>
      <c r="F47" s="6">
        <v>5000000</v>
      </c>
      <c r="G47" s="6">
        <v>0</v>
      </c>
      <c r="H47" s="6">
        <v>5000000</v>
      </c>
      <c r="I47" s="6">
        <v>0</v>
      </c>
      <c r="J47" s="6">
        <v>3252958</v>
      </c>
      <c r="K47" s="6">
        <v>3252958</v>
      </c>
      <c r="L47" s="6">
        <v>3252958</v>
      </c>
      <c r="M47" s="6">
        <v>3252958</v>
      </c>
      <c r="N47" s="19">
        <f t="shared" si="4"/>
        <v>0.65059160000000005</v>
      </c>
      <c r="O47" s="28">
        <f t="shared" si="2"/>
        <v>0.65059160000000005</v>
      </c>
    </row>
    <row r="48" spans="1:15" x14ac:dyDescent="0.2">
      <c r="A48" s="27" t="s">
        <v>75</v>
      </c>
      <c r="B48" s="254" t="s">
        <v>76</v>
      </c>
      <c r="C48" s="6">
        <v>1634027480</v>
      </c>
      <c r="D48" s="6">
        <v>0</v>
      </c>
      <c r="E48" s="6">
        <v>0</v>
      </c>
      <c r="F48" s="6">
        <v>1634027480</v>
      </c>
      <c r="G48" s="6">
        <v>0</v>
      </c>
      <c r="H48" s="6">
        <v>1633050480</v>
      </c>
      <c r="I48" s="6">
        <v>977000</v>
      </c>
      <c r="J48" s="6">
        <v>1633050480</v>
      </c>
      <c r="K48" s="6">
        <v>361785638</v>
      </c>
      <c r="L48" s="6">
        <v>361785638</v>
      </c>
      <c r="M48" s="6">
        <v>361785638</v>
      </c>
      <c r="N48" s="19">
        <f t="shared" si="4"/>
        <v>0.99940209083876608</v>
      </c>
      <c r="O48" s="28">
        <f t="shared" si="2"/>
        <v>0.22140731562237864</v>
      </c>
    </row>
    <row r="49" spans="1:15" x14ac:dyDescent="0.2">
      <c r="A49" s="27" t="s">
        <v>77</v>
      </c>
      <c r="B49" s="254" t="s">
        <v>78</v>
      </c>
      <c r="C49" s="6">
        <v>2000000</v>
      </c>
      <c r="D49" s="6">
        <v>0</v>
      </c>
      <c r="E49" s="6">
        <v>0</v>
      </c>
      <c r="F49" s="6">
        <v>2000000</v>
      </c>
      <c r="G49" s="6">
        <v>0</v>
      </c>
      <c r="H49" s="6">
        <v>0</v>
      </c>
      <c r="I49" s="6">
        <v>2000000</v>
      </c>
      <c r="J49" s="6">
        <v>0</v>
      </c>
      <c r="K49" s="6">
        <v>0</v>
      </c>
      <c r="L49" s="6">
        <v>0</v>
      </c>
      <c r="M49" s="6">
        <v>0</v>
      </c>
      <c r="N49" s="19">
        <f t="shared" si="4"/>
        <v>0</v>
      </c>
      <c r="O49" s="28">
        <f t="shared" si="2"/>
        <v>0</v>
      </c>
    </row>
    <row r="50" spans="1:15" x14ac:dyDescent="0.2">
      <c r="A50" s="27" t="s">
        <v>79</v>
      </c>
      <c r="B50" s="254" t="s">
        <v>80</v>
      </c>
      <c r="C50" s="6">
        <v>16068000</v>
      </c>
      <c r="D50" s="6">
        <v>0</v>
      </c>
      <c r="E50" s="6">
        <v>0</v>
      </c>
      <c r="F50" s="6">
        <v>16068000</v>
      </c>
      <c r="G50" s="6">
        <v>0</v>
      </c>
      <c r="H50" s="6">
        <v>16068000</v>
      </c>
      <c r="I50" s="6">
        <v>0</v>
      </c>
      <c r="J50" s="6">
        <v>16068000</v>
      </c>
      <c r="K50" s="6">
        <v>1037380</v>
      </c>
      <c r="L50" s="6">
        <v>1037380</v>
      </c>
      <c r="M50" s="6">
        <v>1037380</v>
      </c>
      <c r="N50" s="19">
        <f t="shared" si="4"/>
        <v>1</v>
      </c>
      <c r="O50" s="28">
        <f t="shared" si="2"/>
        <v>6.4561862086133931E-2</v>
      </c>
    </row>
    <row r="51" spans="1:15" ht="24" x14ac:dyDescent="0.2">
      <c r="A51" s="27" t="s">
        <v>81</v>
      </c>
      <c r="B51" s="254" t="s">
        <v>82</v>
      </c>
      <c r="C51" s="6">
        <v>96000000</v>
      </c>
      <c r="D51" s="6">
        <v>0</v>
      </c>
      <c r="E51" s="6">
        <v>0</v>
      </c>
      <c r="F51" s="6">
        <v>96000000</v>
      </c>
      <c r="G51" s="6">
        <v>0</v>
      </c>
      <c r="H51" s="6">
        <v>96000000</v>
      </c>
      <c r="I51" s="6">
        <v>0</v>
      </c>
      <c r="J51" s="6">
        <v>34584670</v>
      </c>
      <c r="K51" s="6">
        <v>34584670</v>
      </c>
      <c r="L51" s="6">
        <v>34584670</v>
      </c>
      <c r="M51" s="6">
        <v>34584670</v>
      </c>
      <c r="N51" s="19">
        <f t="shared" si="4"/>
        <v>0.36025697916666666</v>
      </c>
      <c r="O51" s="28">
        <f t="shared" si="2"/>
        <v>0.36025697916666666</v>
      </c>
    </row>
    <row r="52" spans="1:15" x14ac:dyDescent="0.2">
      <c r="A52" s="27" t="s">
        <v>83</v>
      </c>
      <c r="B52" s="254" t="s">
        <v>84</v>
      </c>
      <c r="C52" s="6">
        <v>15868925</v>
      </c>
      <c r="D52" s="6">
        <v>0</v>
      </c>
      <c r="E52" s="6">
        <v>800</v>
      </c>
      <c r="F52" s="6">
        <v>15868125</v>
      </c>
      <c r="G52" s="6">
        <v>0</v>
      </c>
      <c r="H52" s="6">
        <v>0</v>
      </c>
      <c r="I52" s="6">
        <v>15868125</v>
      </c>
      <c r="J52" s="6">
        <v>0</v>
      </c>
      <c r="K52" s="6">
        <v>0</v>
      </c>
      <c r="L52" s="6">
        <v>0</v>
      </c>
      <c r="M52" s="6">
        <v>0</v>
      </c>
      <c r="N52" s="19">
        <f t="shared" si="4"/>
        <v>0</v>
      </c>
      <c r="O52" s="28">
        <f t="shared" si="2"/>
        <v>0</v>
      </c>
    </row>
    <row r="53" spans="1:15" x14ac:dyDescent="0.2">
      <c r="A53" s="27" t="s">
        <v>85</v>
      </c>
      <c r="B53" s="254" t="s">
        <v>86</v>
      </c>
      <c r="C53" s="6">
        <v>3619178298</v>
      </c>
      <c r="D53" s="6">
        <v>800</v>
      </c>
      <c r="E53" s="6">
        <v>0</v>
      </c>
      <c r="F53" s="6">
        <v>3619179098</v>
      </c>
      <c r="G53" s="6">
        <v>0</v>
      </c>
      <c r="H53" s="6">
        <v>3619179098</v>
      </c>
      <c r="I53" s="6">
        <v>0</v>
      </c>
      <c r="J53" s="6">
        <v>3619179098</v>
      </c>
      <c r="K53" s="6">
        <v>1199404720</v>
      </c>
      <c r="L53" s="6">
        <v>1199404720</v>
      </c>
      <c r="M53" s="6">
        <v>1199404720</v>
      </c>
      <c r="N53" s="19">
        <f t="shared" si="4"/>
        <v>1</v>
      </c>
      <c r="O53" s="28">
        <f t="shared" si="2"/>
        <v>0.33140242235119144</v>
      </c>
    </row>
    <row r="54" spans="1:15" x14ac:dyDescent="0.2">
      <c r="A54" s="27" t="s">
        <v>87</v>
      </c>
      <c r="B54" s="254" t="s">
        <v>88</v>
      </c>
      <c r="C54" s="6">
        <v>1100000000</v>
      </c>
      <c r="D54" s="6">
        <v>11383859</v>
      </c>
      <c r="E54" s="6">
        <v>254767718</v>
      </c>
      <c r="F54" s="6">
        <v>856616141</v>
      </c>
      <c r="G54" s="6">
        <v>0</v>
      </c>
      <c r="H54" s="6">
        <v>786740675</v>
      </c>
      <c r="I54" s="6">
        <v>69875466</v>
      </c>
      <c r="J54" s="6">
        <v>759240675</v>
      </c>
      <c r="K54" s="6">
        <v>258690670</v>
      </c>
      <c r="L54" s="6">
        <v>258690670</v>
      </c>
      <c r="M54" s="6">
        <v>258690670</v>
      </c>
      <c r="N54" s="19">
        <f t="shared" si="4"/>
        <v>0.88632543640104022</v>
      </c>
      <c r="O54" s="28">
        <f t="shared" si="2"/>
        <v>0.30199135600924898</v>
      </c>
    </row>
    <row r="55" spans="1:15" ht="24" x14ac:dyDescent="0.2">
      <c r="A55" s="27" t="s">
        <v>89</v>
      </c>
      <c r="B55" s="254" t="s">
        <v>90</v>
      </c>
      <c r="C55" s="6">
        <v>1103694828</v>
      </c>
      <c r="D55" s="6">
        <v>537000000</v>
      </c>
      <c r="E55" s="6">
        <v>3500000</v>
      </c>
      <c r="F55" s="6">
        <v>1637194828</v>
      </c>
      <c r="G55" s="6">
        <v>0</v>
      </c>
      <c r="H55" s="6">
        <v>1614416634</v>
      </c>
      <c r="I55" s="6">
        <v>22778194</v>
      </c>
      <c r="J55" s="6">
        <v>924305710</v>
      </c>
      <c r="K55" s="6">
        <v>300492630</v>
      </c>
      <c r="L55" s="6">
        <v>300492630</v>
      </c>
      <c r="M55" s="6">
        <v>295042630</v>
      </c>
      <c r="N55" s="19">
        <f t="shared" si="4"/>
        <v>0.56456671752935683</v>
      </c>
      <c r="O55" s="28">
        <f t="shared" si="2"/>
        <v>0.18354115518864808</v>
      </c>
    </row>
    <row r="56" spans="1:15" ht="24" x14ac:dyDescent="0.2">
      <c r="A56" s="27" t="s">
        <v>91</v>
      </c>
      <c r="B56" s="254" t="s">
        <v>92</v>
      </c>
      <c r="C56" s="6">
        <v>103596000</v>
      </c>
      <c r="D56" s="6">
        <v>0</v>
      </c>
      <c r="E56" s="6">
        <v>0</v>
      </c>
      <c r="F56" s="6">
        <v>103596000</v>
      </c>
      <c r="G56" s="6">
        <v>0</v>
      </c>
      <c r="H56" s="6">
        <v>102638386.83</v>
      </c>
      <c r="I56" s="6">
        <v>957613.17</v>
      </c>
      <c r="J56" s="6">
        <v>48882858.439999998</v>
      </c>
      <c r="K56" s="6">
        <v>25989139.609999999</v>
      </c>
      <c r="L56" s="6">
        <v>25989139.609999999</v>
      </c>
      <c r="M56" s="6">
        <v>25989139.609999999</v>
      </c>
      <c r="N56" s="19">
        <f t="shared" si="4"/>
        <v>0.47186048148577164</v>
      </c>
      <c r="O56" s="28">
        <f t="shared" si="2"/>
        <v>0.25087010705046525</v>
      </c>
    </row>
    <row r="57" spans="1:15" x14ac:dyDescent="0.2">
      <c r="A57" s="27" t="s">
        <v>93</v>
      </c>
      <c r="B57" s="254" t="s">
        <v>94</v>
      </c>
      <c r="C57" s="6">
        <v>1011618582</v>
      </c>
      <c r="D57" s="6">
        <v>26267718</v>
      </c>
      <c r="E57" s="6">
        <v>11383859</v>
      </c>
      <c r="F57" s="6">
        <v>1026502441</v>
      </c>
      <c r="G57" s="6">
        <v>0</v>
      </c>
      <c r="H57" s="6">
        <v>1026502440.87</v>
      </c>
      <c r="I57" s="6">
        <v>0.13</v>
      </c>
      <c r="J57" s="6">
        <v>967378371.25999999</v>
      </c>
      <c r="K57" s="6">
        <v>65865939.729999997</v>
      </c>
      <c r="L57" s="6">
        <v>65865939.729999997</v>
      </c>
      <c r="M57" s="6">
        <v>65865939.729999997</v>
      </c>
      <c r="N57" s="19">
        <f t="shared" si="4"/>
        <v>0.94240240706841139</v>
      </c>
      <c r="O57" s="28">
        <f t="shared" si="2"/>
        <v>6.4165400002200279E-2</v>
      </c>
    </row>
    <row r="58" spans="1:15" ht="36" x14ac:dyDescent="0.2">
      <c r="A58" s="27" t="s">
        <v>95</v>
      </c>
      <c r="B58" s="254" t="s">
        <v>96</v>
      </c>
      <c r="C58" s="6">
        <v>501495141</v>
      </c>
      <c r="D58" s="6">
        <v>0</v>
      </c>
      <c r="E58" s="6">
        <v>280000000</v>
      </c>
      <c r="F58" s="6">
        <v>221495141</v>
      </c>
      <c r="G58" s="6">
        <v>0</v>
      </c>
      <c r="H58" s="6">
        <v>204750000</v>
      </c>
      <c r="I58" s="6">
        <v>16745141</v>
      </c>
      <c r="J58" s="6">
        <v>62027081.530000001</v>
      </c>
      <c r="K58" s="6">
        <v>0</v>
      </c>
      <c r="L58" s="6">
        <v>0</v>
      </c>
      <c r="M58" s="6">
        <v>0</v>
      </c>
      <c r="N58" s="19">
        <f t="shared" si="4"/>
        <v>0.28003811392864819</v>
      </c>
      <c r="O58" s="28">
        <f t="shared" si="2"/>
        <v>0</v>
      </c>
    </row>
    <row r="59" spans="1:15" ht="36" x14ac:dyDescent="0.2">
      <c r="A59" s="27" t="s">
        <v>97</v>
      </c>
      <c r="B59" s="254" t="s">
        <v>98</v>
      </c>
      <c r="C59" s="6">
        <v>30000000</v>
      </c>
      <c r="D59" s="6">
        <v>0</v>
      </c>
      <c r="E59" s="6">
        <v>0</v>
      </c>
      <c r="F59" s="6">
        <v>30000000</v>
      </c>
      <c r="G59" s="6">
        <v>0</v>
      </c>
      <c r="H59" s="6">
        <v>30000000</v>
      </c>
      <c r="I59" s="6">
        <v>0</v>
      </c>
      <c r="J59" s="6">
        <v>30000000</v>
      </c>
      <c r="K59" s="6">
        <v>3704400</v>
      </c>
      <c r="L59" s="6">
        <v>3704400</v>
      </c>
      <c r="M59" s="6">
        <v>3704400</v>
      </c>
      <c r="N59" s="19">
        <f t="shared" si="4"/>
        <v>1</v>
      </c>
      <c r="O59" s="28">
        <f t="shared" si="2"/>
        <v>0.12348000000000001</v>
      </c>
    </row>
    <row r="60" spans="1:15" ht="24" x14ac:dyDescent="0.2">
      <c r="A60" s="27" t="s">
        <v>99</v>
      </c>
      <c r="B60" s="254" t="s">
        <v>100</v>
      </c>
      <c r="C60" s="6">
        <v>65000000</v>
      </c>
      <c r="D60" s="6">
        <v>0</v>
      </c>
      <c r="E60" s="6">
        <v>0</v>
      </c>
      <c r="F60" s="6">
        <v>65000000</v>
      </c>
      <c r="G60" s="6">
        <v>0</v>
      </c>
      <c r="H60" s="6">
        <v>65000000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19">
        <f t="shared" si="4"/>
        <v>0</v>
      </c>
      <c r="O60" s="28">
        <f t="shared" si="2"/>
        <v>0</v>
      </c>
    </row>
    <row r="61" spans="1:15" ht="36" x14ac:dyDescent="0.2">
      <c r="A61" s="27" t="s">
        <v>101</v>
      </c>
      <c r="B61" s="254" t="s">
        <v>102</v>
      </c>
      <c r="C61" s="6">
        <v>10000000</v>
      </c>
      <c r="D61" s="6">
        <v>0</v>
      </c>
      <c r="E61" s="6">
        <v>0</v>
      </c>
      <c r="F61" s="6">
        <v>10000000</v>
      </c>
      <c r="G61" s="6">
        <v>0</v>
      </c>
      <c r="H61" s="6">
        <v>10000000</v>
      </c>
      <c r="I61" s="6">
        <v>0</v>
      </c>
      <c r="J61" s="6">
        <v>888620</v>
      </c>
      <c r="K61" s="6">
        <v>888620</v>
      </c>
      <c r="L61" s="6">
        <v>837000</v>
      </c>
      <c r="M61" s="6">
        <v>837000</v>
      </c>
      <c r="N61" s="19">
        <f t="shared" si="4"/>
        <v>8.8861999999999997E-2</v>
      </c>
      <c r="O61" s="28">
        <f t="shared" si="2"/>
        <v>8.8861999999999997E-2</v>
      </c>
    </row>
    <row r="62" spans="1:15" ht="24" x14ac:dyDescent="0.2">
      <c r="A62" s="27" t="s">
        <v>103</v>
      </c>
      <c r="B62" s="254" t="s">
        <v>104</v>
      </c>
      <c r="C62" s="6">
        <v>1050000000</v>
      </c>
      <c r="D62" s="6">
        <v>50000000</v>
      </c>
      <c r="E62" s="6">
        <v>0</v>
      </c>
      <c r="F62" s="6">
        <v>1100000000</v>
      </c>
      <c r="G62" s="6">
        <v>0</v>
      </c>
      <c r="H62" s="6">
        <v>1070587993</v>
      </c>
      <c r="I62" s="6">
        <v>29412007</v>
      </c>
      <c r="J62" s="6">
        <v>999517993</v>
      </c>
      <c r="K62" s="6">
        <v>0</v>
      </c>
      <c r="L62" s="6">
        <v>0</v>
      </c>
      <c r="M62" s="6">
        <v>0</v>
      </c>
      <c r="N62" s="19">
        <f t="shared" si="4"/>
        <v>0.90865272090909088</v>
      </c>
      <c r="O62" s="28">
        <f t="shared" si="2"/>
        <v>0</v>
      </c>
    </row>
    <row r="63" spans="1:15" ht="12.75" thickBot="1" x14ac:dyDescent="0.25">
      <c r="A63" s="32" t="s">
        <v>105</v>
      </c>
      <c r="B63" s="255" t="s">
        <v>106</v>
      </c>
      <c r="C63" s="33">
        <v>600000000</v>
      </c>
      <c r="D63" s="33">
        <v>0</v>
      </c>
      <c r="E63" s="33">
        <v>12000000</v>
      </c>
      <c r="F63" s="33">
        <v>588000000</v>
      </c>
      <c r="G63" s="33">
        <v>0</v>
      </c>
      <c r="H63" s="33">
        <v>301155068</v>
      </c>
      <c r="I63" s="33">
        <v>286844932</v>
      </c>
      <c r="J63" s="33">
        <v>219671521</v>
      </c>
      <c r="K63" s="33">
        <v>213628412</v>
      </c>
      <c r="L63" s="33">
        <v>213628412</v>
      </c>
      <c r="M63" s="33">
        <v>193639068</v>
      </c>
      <c r="N63" s="19">
        <f t="shared" si="4"/>
        <v>0.37359102210884354</v>
      </c>
      <c r="O63" s="28">
        <f t="shared" si="2"/>
        <v>0.36331362585034016</v>
      </c>
    </row>
    <row r="64" spans="1:15" ht="13.5" thickTop="1" thickBot="1" x14ac:dyDescent="0.25">
      <c r="A64" s="349" t="s">
        <v>167</v>
      </c>
      <c r="B64" s="350"/>
      <c r="C64" s="34">
        <f>SUM(C65:C68)</f>
        <v>10872048000</v>
      </c>
      <c r="D64" s="34">
        <f t="shared" ref="D64:M64" si="13">SUM(D65:D68)</f>
        <v>0</v>
      </c>
      <c r="E64" s="34">
        <f t="shared" si="13"/>
        <v>0</v>
      </c>
      <c r="F64" s="34">
        <f t="shared" si="13"/>
        <v>10872048000</v>
      </c>
      <c r="G64" s="34">
        <f t="shared" si="13"/>
        <v>9254630610</v>
      </c>
      <c r="H64" s="34">
        <f t="shared" si="13"/>
        <v>859417390</v>
      </c>
      <c r="I64" s="34">
        <f t="shared" si="13"/>
        <v>758000000</v>
      </c>
      <c r="J64" s="34">
        <f t="shared" si="13"/>
        <v>57193634</v>
      </c>
      <c r="K64" s="34">
        <f t="shared" si="13"/>
        <v>57193634</v>
      </c>
      <c r="L64" s="34">
        <f t="shared" si="13"/>
        <v>57193634</v>
      </c>
      <c r="M64" s="34">
        <f t="shared" si="13"/>
        <v>57193634</v>
      </c>
      <c r="N64" s="42">
        <f t="shared" si="4"/>
        <v>5.260612719884975E-3</v>
      </c>
      <c r="O64" s="43">
        <f t="shared" si="2"/>
        <v>5.260612719884975E-3</v>
      </c>
    </row>
    <row r="65" spans="1:15" s="8" customFormat="1" ht="23.25" thickTop="1" x14ac:dyDescent="0.2">
      <c r="A65" s="281" t="s">
        <v>168</v>
      </c>
      <c r="B65" s="259" t="s">
        <v>169</v>
      </c>
      <c r="C65" s="51">
        <v>10000000000</v>
      </c>
      <c r="D65" s="51"/>
      <c r="E65" s="51"/>
      <c r="F65" s="51">
        <v>10000000000</v>
      </c>
      <c r="G65" s="51">
        <v>9254630610</v>
      </c>
      <c r="H65" s="51">
        <v>745369390</v>
      </c>
      <c r="I65" s="51"/>
      <c r="J65" s="51"/>
      <c r="K65" s="51"/>
      <c r="L65" s="51"/>
      <c r="M65" s="51"/>
      <c r="N65" s="20">
        <f t="shared" si="4"/>
        <v>0</v>
      </c>
      <c r="O65" s="30">
        <f t="shared" si="2"/>
        <v>0</v>
      </c>
    </row>
    <row r="66" spans="1:15" x14ac:dyDescent="0.2">
      <c r="A66" s="27" t="s">
        <v>107</v>
      </c>
      <c r="B66" s="254" t="s">
        <v>108</v>
      </c>
      <c r="C66" s="6">
        <v>74048000</v>
      </c>
      <c r="D66" s="6">
        <v>0</v>
      </c>
      <c r="E66" s="6">
        <v>0</v>
      </c>
      <c r="F66" s="6">
        <v>74048000</v>
      </c>
      <c r="G66" s="6">
        <v>0</v>
      </c>
      <c r="H66" s="6">
        <v>74048000</v>
      </c>
      <c r="I66" s="6">
        <v>0</v>
      </c>
      <c r="J66" s="6">
        <v>24474938</v>
      </c>
      <c r="K66" s="6">
        <v>24474938</v>
      </c>
      <c r="L66" s="6">
        <v>24474938</v>
      </c>
      <c r="M66" s="6">
        <v>24474938</v>
      </c>
      <c r="N66" s="19">
        <f t="shared" si="4"/>
        <v>0.33052800885911843</v>
      </c>
      <c r="O66" s="28">
        <f t="shared" si="2"/>
        <v>0.33052800885911843</v>
      </c>
    </row>
    <row r="67" spans="1:15" ht="24" x14ac:dyDescent="0.2">
      <c r="A67" s="27" t="s">
        <v>109</v>
      </c>
      <c r="B67" s="254" t="s">
        <v>110</v>
      </c>
      <c r="C67" s="6">
        <v>40000000</v>
      </c>
      <c r="D67" s="6">
        <v>0</v>
      </c>
      <c r="E67" s="6">
        <v>0</v>
      </c>
      <c r="F67" s="6">
        <v>40000000</v>
      </c>
      <c r="G67" s="6">
        <v>0</v>
      </c>
      <c r="H67" s="6">
        <v>40000000</v>
      </c>
      <c r="I67" s="6">
        <v>0</v>
      </c>
      <c r="J67" s="6">
        <v>32718696</v>
      </c>
      <c r="K67" s="6">
        <v>32718696</v>
      </c>
      <c r="L67" s="6">
        <v>32718696</v>
      </c>
      <c r="M67" s="6">
        <v>32718696</v>
      </c>
      <c r="N67" s="19">
        <f t="shared" si="4"/>
        <v>0.81796740000000001</v>
      </c>
      <c r="O67" s="28">
        <f t="shared" si="2"/>
        <v>0.81796740000000001</v>
      </c>
    </row>
    <row r="68" spans="1:15" ht="12.75" thickBot="1" x14ac:dyDescent="0.25">
      <c r="A68" s="32" t="s">
        <v>111</v>
      </c>
      <c r="B68" s="255" t="s">
        <v>112</v>
      </c>
      <c r="C68" s="33">
        <v>758000000</v>
      </c>
      <c r="D68" s="33">
        <v>0</v>
      </c>
      <c r="E68" s="33">
        <v>0</v>
      </c>
      <c r="F68" s="33">
        <v>758000000</v>
      </c>
      <c r="G68" s="33">
        <v>0</v>
      </c>
      <c r="H68" s="33">
        <v>0</v>
      </c>
      <c r="I68" s="33">
        <v>758000000</v>
      </c>
      <c r="J68" s="33">
        <v>0</v>
      </c>
      <c r="K68" s="33">
        <v>0</v>
      </c>
      <c r="L68" s="33">
        <v>0</v>
      </c>
      <c r="M68" s="33">
        <v>0</v>
      </c>
      <c r="N68" s="19">
        <f t="shared" si="4"/>
        <v>0</v>
      </c>
      <c r="O68" s="28">
        <f t="shared" si="2"/>
        <v>0</v>
      </c>
    </row>
    <row r="69" spans="1:15" ht="13.5" thickTop="1" thickBot="1" x14ac:dyDescent="0.25">
      <c r="A69" s="349" t="s">
        <v>170</v>
      </c>
      <c r="B69" s="350"/>
      <c r="C69" s="34">
        <f>SUM(C70:C72)</f>
        <v>173559000</v>
      </c>
      <c r="D69" s="34">
        <f t="shared" ref="D69:M69" si="14">SUM(D70:D72)</f>
        <v>0</v>
      </c>
      <c r="E69" s="34">
        <f t="shared" si="14"/>
        <v>0</v>
      </c>
      <c r="F69" s="34">
        <f t="shared" si="14"/>
        <v>173559000</v>
      </c>
      <c r="G69" s="34">
        <f t="shared" si="14"/>
        <v>0</v>
      </c>
      <c r="H69" s="34">
        <f t="shared" si="14"/>
        <v>0</v>
      </c>
      <c r="I69" s="34">
        <f t="shared" si="14"/>
        <v>173559000</v>
      </c>
      <c r="J69" s="34">
        <f t="shared" si="14"/>
        <v>0</v>
      </c>
      <c r="K69" s="34">
        <f t="shared" si="14"/>
        <v>0</v>
      </c>
      <c r="L69" s="34">
        <f t="shared" si="14"/>
        <v>0</v>
      </c>
      <c r="M69" s="34">
        <f t="shared" si="14"/>
        <v>0</v>
      </c>
      <c r="N69" s="42">
        <f t="shared" si="4"/>
        <v>0</v>
      </c>
      <c r="O69" s="43">
        <f t="shared" si="2"/>
        <v>0</v>
      </c>
    </row>
    <row r="70" spans="1:15" ht="12.75" thickTop="1" x14ac:dyDescent="0.2">
      <c r="A70" s="44" t="s">
        <v>113</v>
      </c>
      <c r="B70" s="256" t="s">
        <v>114</v>
      </c>
      <c r="C70" s="22">
        <v>20000000</v>
      </c>
      <c r="D70" s="22">
        <v>0</v>
      </c>
      <c r="E70" s="22">
        <v>0</v>
      </c>
      <c r="F70" s="22">
        <v>20000000</v>
      </c>
      <c r="G70" s="22">
        <v>0</v>
      </c>
      <c r="H70" s="22">
        <v>0</v>
      </c>
      <c r="I70" s="22">
        <v>20000000</v>
      </c>
      <c r="J70" s="22">
        <v>0</v>
      </c>
      <c r="K70" s="22">
        <v>0</v>
      </c>
      <c r="L70" s="22">
        <v>0</v>
      </c>
      <c r="M70" s="22">
        <v>0</v>
      </c>
      <c r="N70" s="19">
        <f t="shared" si="4"/>
        <v>0</v>
      </c>
      <c r="O70" s="28">
        <f t="shared" si="2"/>
        <v>0</v>
      </c>
    </row>
    <row r="71" spans="1:15" x14ac:dyDescent="0.2">
      <c r="A71" s="27" t="s">
        <v>115</v>
      </c>
      <c r="B71" s="254" t="s">
        <v>116</v>
      </c>
      <c r="C71" s="6">
        <v>1711000</v>
      </c>
      <c r="D71" s="6">
        <v>0</v>
      </c>
      <c r="E71" s="6">
        <v>0</v>
      </c>
      <c r="F71" s="6">
        <v>1711000</v>
      </c>
      <c r="G71" s="6">
        <v>0</v>
      </c>
      <c r="H71" s="6">
        <v>0</v>
      </c>
      <c r="I71" s="6">
        <v>1711000</v>
      </c>
      <c r="J71" s="6">
        <v>0</v>
      </c>
      <c r="K71" s="6">
        <v>0</v>
      </c>
      <c r="L71" s="6">
        <v>0</v>
      </c>
      <c r="M71" s="6">
        <v>0</v>
      </c>
      <c r="N71" s="19">
        <f t="shared" ref="N71:N84" si="15">+J71/F71</f>
        <v>0</v>
      </c>
      <c r="O71" s="28">
        <f t="shared" ref="O71:O85" si="16">+K71/F71</f>
        <v>0</v>
      </c>
    </row>
    <row r="72" spans="1:15" ht="12.75" thickBot="1" x14ac:dyDescent="0.25">
      <c r="A72" s="282" t="s">
        <v>172</v>
      </c>
      <c r="B72" s="260" t="s">
        <v>173</v>
      </c>
      <c r="C72" s="33">
        <v>151848000</v>
      </c>
      <c r="D72" s="33"/>
      <c r="E72" s="33"/>
      <c r="F72" s="33">
        <v>151848000</v>
      </c>
      <c r="G72" s="33">
        <v>0</v>
      </c>
      <c r="H72" s="33">
        <v>0</v>
      </c>
      <c r="I72" s="33">
        <v>151848000</v>
      </c>
      <c r="J72" s="33">
        <v>0</v>
      </c>
      <c r="K72" s="33">
        <v>0</v>
      </c>
      <c r="L72" s="33">
        <v>0</v>
      </c>
      <c r="M72" s="33">
        <v>0</v>
      </c>
      <c r="N72" s="19">
        <f t="shared" si="15"/>
        <v>0</v>
      </c>
      <c r="O72" s="28">
        <f t="shared" si="16"/>
        <v>0</v>
      </c>
    </row>
    <row r="73" spans="1:15" ht="14.25" thickTop="1" thickBot="1" x14ac:dyDescent="0.25">
      <c r="A73" s="343" t="s">
        <v>171</v>
      </c>
      <c r="B73" s="344"/>
      <c r="C73" s="34">
        <f>SUM(C74:C84)</f>
        <v>21000000000</v>
      </c>
      <c r="D73" s="34">
        <f t="shared" ref="D73:M73" si="17">SUM(D74:D84)</f>
        <v>0</v>
      </c>
      <c r="E73" s="34">
        <f t="shared" si="17"/>
        <v>0</v>
      </c>
      <c r="F73" s="34">
        <f t="shared" si="17"/>
        <v>21000000000</v>
      </c>
      <c r="G73" s="34">
        <f t="shared" si="17"/>
        <v>0</v>
      </c>
      <c r="H73" s="34">
        <f t="shared" si="17"/>
        <v>13737957502.309999</v>
      </c>
      <c r="I73" s="34">
        <f t="shared" si="17"/>
        <v>7262042497.6900005</v>
      </c>
      <c r="J73" s="34">
        <f t="shared" si="17"/>
        <v>11983375901.65</v>
      </c>
      <c r="K73" s="34">
        <f t="shared" si="17"/>
        <v>2216058286.3099999</v>
      </c>
      <c r="L73" s="34">
        <f t="shared" si="17"/>
        <v>2216058286.3099999</v>
      </c>
      <c r="M73" s="34">
        <f t="shared" si="17"/>
        <v>2207431242.3099999</v>
      </c>
      <c r="N73" s="52">
        <f t="shared" si="15"/>
        <v>0.57063694769761908</v>
      </c>
      <c r="O73" s="53">
        <f t="shared" si="16"/>
        <v>0.10552658506238095</v>
      </c>
    </row>
    <row r="74" spans="1:15" ht="72.75" thickTop="1" x14ac:dyDescent="0.2">
      <c r="A74" s="44" t="s">
        <v>117</v>
      </c>
      <c r="B74" s="256" t="s">
        <v>118</v>
      </c>
      <c r="C74" s="22">
        <v>5478939178</v>
      </c>
      <c r="D74" s="22">
        <v>0</v>
      </c>
      <c r="E74" s="22">
        <v>0</v>
      </c>
      <c r="F74" s="22">
        <v>5478939178</v>
      </c>
      <c r="G74" s="22">
        <v>0</v>
      </c>
      <c r="H74" s="22">
        <v>5189163128</v>
      </c>
      <c r="I74" s="22">
        <v>289776050</v>
      </c>
      <c r="J74" s="22">
        <v>4905642922</v>
      </c>
      <c r="K74" s="22">
        <v>1010897961</v>
      </c>
      <c r="L74" s="22">
        <v>1010897961</v>
      </c>
      <c r="M74" s="22">
        <v>1004173541</v>
      </c>
      <c r="N74" s="19">
        <f t="shared" si="15"/>
        <v>0.89536363931507035</v>
      </c>
      <c r="O74" s="28">
        <f t="shared" si="16"/>
        <v>0.18450614766068862</v>
      </c>
    </row>
    <row r="75" spans="1:15" ht="72" x14ac:dyDescent="0.2">
      <c r="A75" s="27" t="s">
        <v>119</v>
      </c>
      <c r="B75" s="254" t="s">
        <v>120</v>
      </c>
      <c r="C75" s="6">
        <v>841218420</v>
      </c>
      <c r="D75" s="6">
        <v>0</v>
      </c>
      <c r="E75" s="6">
        <v>0</v>
      </c>
      <c r="F75" s="6">
        <v>841218420</v>
      </c>
      <c r="G75" s="6">
        <v>0</v>
      </c>
      <c r="H75" s="6">
        <v>583836720</v>
      </c>
      <c r="I75" s="6">
        <v>257381700</v>
      </c>
      <c r="J75" s="6">
        <v>579929695</v>
      </c>
      <c r="K75" s="6">
        <v>110445096</v>
      </c>
      <c r="L75" s="6">
        <v>110445096</v>
      </c>
      <c r="M75" s="6">
        <v>110445096</v>
      </c>
      <c r="N75" s="19">
        <f t="shared" si="15"/>
        <v>0.68939253018258917</v>
      </c>
      <c r="O75" s="28">
        <f t="shared" si="16"/>
        <v>0.1312918183603255</v>
      </c>
    </row>
    <row r="76" spans="1:15" ht="72" x14ac:dyDescent="0.2">
      <c r="A76" s="27" t="s">
        <v>121</v>
      </c>
      <c r="B76" s="254" t="s">
        <v>122</v>
      </c>
      <c r="C76" s="6">
        <v>2113630925</v>
      </c>
      <c r="D76" s="6">
        <v>0</v>
      </c>
      <c r="E76" s="6">
        <v>0</v>
      </c>
      <c r="F76" s="6">
        <v>2113630925</v>
      </c>
      <c r="G76" s="6">
        <v>0</v>
      </c>
      <c r="H76" s="6">
        <v>1762586938</v>
      </c>
      <c r="I76" s="6">
        <v>351043987</v>
      </c>
      <c r="J76" s="6">
        <v>1420663249</v>
      </c>
      <c r="K76" s="6">
        <v>209653471</v>
      </c>
      <c r="L76" s="6">
        <v>209653471</v>
      </c>
      <c r="M76" s="6">
        <v>207750847</v>
      </c>
      <c r="N76" s="19">
        <f t="shared" si="15"/>
        <v>0.67214348171973304</v>
      </c>
      <c r="O76" s="28">
        <f t="shared" si="16"/>
        <v>9.9191144735924039E-2</v>
      </c>
    </row>
    <row r="77" spans="1:15" ht="48" x14ac:dyDescent="0.2">
      <c r="A77" s="27" t="s">
        <v>123</v>
      </c>
      <c r="B77" s="254" t="s">
        <v>124</v>
      </c>
      <c r="C77" s="6">
        <v>550000000</v>
      </c>
      <c r="D77" s="6">
        <v>0</v>
      </c>
      <c r="E77" s="6">
        <v>0</v>
      </c>
      <c r="F77" s="6">
        <v>550000000</v>
      </c>
      <c r="G77" s="6">
        <v>0</v>
      </c>
      <c r="H77" s="6">
        <v>0</v>
      </c>
      <c r="I77" s="6">
        <v>550000000</v>
      </c>
      <c r="J77" s="6">
        <v>0</v>
      </c>
      <c r="K77" s="6">
        <v>0</v>
      </c>
      <c r="L77" s="6">
        <v>0</v>
      </c>
      <c r="M77" s="6">
        <v>0</v>
      </c>
      <c r="N77" s="19">
        <f t="shared" si="15"/>
        <v>0</v>
      </c>
      <c r="O77" s="28">
        <f t="shared" si="16"/>
        <v>0</v>
      </c>
    </row>
    <row r="78" spans="1:15" ht="84" x14ac:dyDescent="0.2">
      <c r="A78" s="27" t="s">
        <v>125</v>
      </c>
      <c r="B78" s="254" t="s">
        <v>126</v>
      </c>
      <c r="C78" s="6">
        <v>3740440000</v>
      </c>
      <c r="D78" s="6">
        <v>0</v>
      </c>
      <c r="E78" s="6">
        <v>0</v>
      </c>
      <c r="F78" s="6">
        <v>3740440000</v>
      </c>
      <c r="G78" s="6">
        <v>0</v>
      </c>
      <c r="H78" s="6">
        <v>1041266667</v>
      </c>
      <c r="I78" s="6">
        <v>2699173333</v>
      </c>
      <c r="J78" s="6">
        <v>1029266667</v>
      </c>
      <c r="K78" s="6">
        <v>226186665</v>
      </c>
      <c r="L78" s="6">
        <v>226186665</v>
      </c>
      <c r="M78" s="6">
        <v>226186665</v>
      </c>
      <c r="N78" s="19">
        <f t="shared" si="15"/>
        <v>0.27517261792730269</v>
      </c>
      <c r="O78" s="28">
        <f t="shared" si="16"/>
        <v>6.0470603725764883E-2</v>
      </c>
    </row>
    <row r="79" spans="1:15" ht="84" x14ac:dyDescent="0.2">
      <c r="A79" s="27" t="s">
        <v>127</v>
      </c>
      <c r="B79" s="254" t="s">
        <v>128</v>
      </c>
      <c r="C79" s="6">
        <v>1030770275</v>
      </c>
      <c r="D79" s="6">
        <v>0</v>
      </c>
      <c r="E79" s="6">
        <v>0</v>
      </c>
      <c r="F79" s="6">
        <v>1030770275</v>
      </c>
      <c r="G79" s="6">
        <v>0</v>
      </c>
      <c r="H79" s="6">
        <v>271000000</v>
      </c>
      <c r="I79" s="6">
        <v>759770275</v>
      </c>
      <c r="J79" s="6">
        <v>270433334</v>
      </c>
      <c r="K79" s="6">
        <v>53299326</v>
      </c>
      <c r="L79" s="6">
        <v>53299326</v>
      </c>
      <c r="M79" s="6">
        <v>53299326</v>
      </c>
      <c r="N79" s="19">
        <f t="shared" si="15"/>
        <v>0.26236043137739878</v>
      </c>
      <c r="O79" s="28">
        <f t="shared" si="16"/>
        <v>5.1708248959740327E-2</v>
      </c>
    </row>
    <row r="80" spans="1:15" ht="72" x14ac:dyDescent="0.2">
      <c r="A80" s="27" t="s">
        <v>129</v>
      </c>
      <c r="B80" s="254" t="s">
        <v>130</v>
      </c>
      <c r="C80" s="6">
        <v>515323489</v>
      </c>
      <c r="D80" s="6">
        <v>0</v>
      </c>
      <c r="E80" s="6">
        <v>0</v>
      </c>
      <c r="F80" s="6">
        <v>515323489</v>
      </c>
      <c r="G80" s="6">
        <v>0</v>
      </c>
      <c r="H80" s="6">
        <v>515323489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19">
        <f t="shared" si="15"/>
        <v>0</v>
      </c>
      <c r="O80" s="28">
        <f t="shared" si="16"/>
        <v>0</v>
      </c>
    </row>
    <row r="81" spans="1:15" ht="72" x14ac:dyDescent="0.2">
      <c r="A81" s="27" t="s">
        <v>131</v>
      </c>
      <c r="B81" s="254" t="s">
        <v>132</v>
      </c>
      <c r="C81" s="6">
        <v>2401001710</v>
      </c>
      <c r="D81" s="6">
        <v>0</v>
      </c>
      <c r="E81" s="6">
        <v>0</v>
      </c>
      <c r="F81" s="6">
        <v>2401001710</v>
      </c>
      <c r="G81" s="6">
        <v>0</v>
      </c>
      <c r="H81" s="6">
        <v>1705650988.3099999</v>
      </c>
      <c r="I81" s="6">
        <v>695350721.69000006</v>
      </c>
      <c r="J81" s="6">
        <v>1383444158.6500001</v>
      </c>
      <c r="K81" s="6">
        <v>266814498.31</v>
      </c>
      <c r="L81" s="6">
        <v>266814498.31</v>
      </c>
      <c r="M81" s="6">
        <v>266814498.31</v>
      </c>
      <c r="N81" s="19">
        <f t="shared" si="15"/>
        <v>0.57619457449282707</v>
      </c>
      <c r="O81" s="28">
        <f t="shared" si="16"/>
        <v>0.1111263258159029</v>
      </c>
    </row>
    <row r="82" spans="1:15" ht="72" x14ac:dyDescent="0.2">
      <c r="A82" s="27" t="s">
        <v>133</v>
      </c>
      <c r="B82" s="254" t="s">
        <v>134</v>
      </c>
      <c r="C82" s="6">
        <v>1358500000</v>
      </c>
      <c r="D82" s="6">
        <v>0</v>
      </c>
      <c r="E82" s="6">
        <v>0</v>
      </c>
      <c r="F82" s="6">
        <v>1358500000</v>
      </c>
      <c r="G82" s="6">
        <v>0</v>
      </c>
      <c r="H82" s="6">
        <v>1267137572</v>
      </c>
      <c r="I82" s="6">
        <v>91362428</v>
      </c>
      <c r="J82" s="6">
        <v>1037477572</v>
      </c>
      <c r="K82" s="6">
        <v>65408333</v>
      </c>
      <c r="L82" s="6">
        <v>65408333</v>
      </c>
      <c r="M82" s="6">
        <v>65408333</v>
      </c>
      <c r="N82" s="19">
        <f t="shared" si="15"/>
        <v>0.76369346485093859</v>
      </c>
      <c r="O82" s="28">
        <f t="shared" si="16"/>
        <v>4.8147466323150534E-2</v>
      </c>
    </row>
    <row r="83" spans="1:15" ht="72" x14ac:dyDescent="0.2">
      <c r="A83" s="27" t="s">
        <v>135</v>
      </c>
      <c r="B83" s="254" t="s">
        <v>136</v>
      </c>
      <c r="C83" s="6">
        <v>1276000000</v>
      </c>
      <c r="D83" s="6">
        <v>0</v>
      </c>
      <c r="E83" s="6">
        <v>0</v>
      </c>
      <c r="F83" s="6">
        <v>1276000000</v>
      </c>
      <c r="G83" s="6">
        <v>0</v>
      </c>
      <c r="H83" s="6">
        <v>339500000</v>
      </c>
      <c r="I83" s="6">
        <v>936500000</v>
      </c>
      <c r="J83" s="6">
        <v>339500000</v>
      </c>
      <c r="K83" s="6">
        <v>81956667</v>
      </c>
      <c r="L83" s="6">
        <v>81956667</v>
      </c>
      <c r="M83" s="6">
        <v>81956667</v>
      </c>
      <c r="N83" s="19">
        <f t="shared" si="15"/>
        <v>0.26606583072100315</v>
      </c>
      <c r="O83" s="28">
        <f t="shared" si="16"/>
        <v>6.4229362852664576E-2</v>
      </c>
    </row>
    <row r="84" spans="1:15" ht="84.75" thickBot="1" x14ac:dyDescent="0.25">
      <c r="A84" s="32" t="s">
        <v>137</v>
      </c>
      <c r="B84" s="255" t="s">
        <v>138</v>
      </c>
      <c r="C84" s="33">
        <v>1694176003</v>
      </c>
      <c r="D84" s="33">
        <v>0</v>
      </c>
      <c r="E84" s="33">
        <v>0</v>
      </c>
      <c r="F84" s="33">
        <v>1694176003</v>
      </c>
      <c r="G84" s="33">
        <v>0</v>
      </c>
      <c r="H84" s="33">
        <v>1062492000</v>
      </c>
      <c r="I84" s="33">
        <v>631684003</v>
      </c>
      <c r="J84" s="33">
        <v>1017018304</v>
      </c>
      <c r="K84" s="33">
        <v>191396269</v>
      </c>
      <c r="L84" s="33">
        <v>191396269</v>
      </c>
      <c r="M84" s="33">
        <v>191396269</v>
      </c>
      <c r="N84" s="19">
        <f t="shared" si="15"/>
        <v>0.60030262629094744</v>
      </c>
      <c r="O84" s="28">
        <f t="shared" si="16"/>
        <v>0.11297307284548995</v>
      </c>
    </row>
    <row r="85" spans="1:15" ht="13.5" thickTop="1" thickBot="1" x14ac:dyDescent="0.25">
      <c r="A85" s="343" t="s">
        <v>174</v>
      </c>
      <c r="B85" s="344" t="s">
        <v>0</v>
      </c>
      <c r="C85" s="34">
        <f>+C6+C73</f>
        <v>63023489000</v>
      </c>
      <c r="D85" s="34">
        <f t="shared" ref="D85:M85" si="18">+D6+D73</f>
        <v>636652377</v>
      </c>
      <c r="E85" s="34">
        <f t="shared" si="18"/>
        <v>636652377</v>
      </c>
      <c r="F85" s="34">
        <f t="shared" si="18"/>
        <v>63023489000</v>
      </c>
      <c r="G85" s="34">
        <f t="shared" si="18"/>
        <v>10806275610</v>
      </c>
      <c r="H85" s="34">
        <f t="shared" si="18"/>
        <v>43536506544.400002</v>
      </c>
      <c r="I85" s="34">
        <f t="shared" si="18"/>
        <v>8680706845.6000004</v>
      </c>
      <c r="J85" s="34">
        <f t="shared" si="18"/>
        <v>26431912836.009998</v>
      </c>
      <c r="K85" s="34">
        <f t="shared" si="18"/>
        <v>9776215597.8099995</v>
      </c>
      <c r="L85" s="34">
        <f t="shared" si="18"/>
        <v>9776163977.8099995</v>
      </c>
      <c r="M85" s="34">
        <f t="shared" si="18"/>
        <v>9742097589.8099995</v>
      </c>
      <c r="N85" s="35">
        <f>+J85/F85</f>
        <v>0.41939780319064845</v>
      </c>
      <c r="O85" s="36">
        <f t="shared" si="16"/>
        <v>0.15512019015338868</v>
      </c>
    </row>
    <row r="86" spans="1:15" ht="12.75" thickTop="1" x14ac:dyDescent="0.2">
      <c r="A86" s="16" t="s">
        <v>175</v>
      </c>
      <c r="B86" s="264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</sheetData>
  <mergeCells count="10">
    <mergeCell ref="A2:M2"/>
    <mergeCell ref="A3:M3"/>
    <mergeCell ref="A4:M4"/>
    <mergeCell ref="A64:B64"/>
    <mergeCell ref="A69:B69"/>
    <mergeCell ref="A73:B73"/>
    <mergeCell ref="A85:B85"/>
    <mergeCell ref="A6:B6"/>
    <mergeCell ref="A7:B7"/>
    <mergeCell ref="A36:B3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zoomScale="110" zoomScaleNormal="110" workbookViewId="0">
      <pane xSplit="2" ySplit="9" topLeftCell="C10" activePane="bottomRight" state="frozen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baseColWidth="10" defaultColWidth="11.42578125" defaultRowHeight="12" x14ac:dyDescent="0.2"/>
  <cols>
    <col min="1" max="1" width="24.42578125" style="2" bestFit="1" customWidth="1"/>
    <col min="2" max="2" width="37.5703125" style="261" customWidth="1"/>
    <col min="3" max="3" width="18.85546875" style="2" customWidth="1"/>
    <col min="4" max="4" width="15.140625" style="2" bestFit="1" customWidth="1"/>
    <col min="5" max="5" width="14.42578125" style="2" bestFit="1" customWidth="1"/>
    <col min="6" max="6" width="18.85546875" style="2" customWidth="1"/>
    <col min="7" max="7" width="15.28515625" style="2" bestFit="1" customWidth="1"/>
    <col min="8" max="8" width="18.85546875" style="2" customWidth="1"/>
    <col min="9" max="9" width="14.42578125" style="2" bestFit="1" customWidth="1"/>
    <col min="10" max="12" width="15.28515625" style="2" bestFit="1" customWidth="1"/>
    <col min="13" max="13" width="21.28515625" style="2" customWidth="1"/>
    <col min="14" max="14" width="9.140625" style="59" bestFit="1" customWidth="1"/>
    <col min="15" max="15" width="8.7109375" style="59" bestFit="1" customWidth="1"/>
    <col min="16" max="16384" width="11.42578125" style="2"/>
  </cols>
  <sheetData>
    <row r="1" spans="1:15" x14ac:dyDescent="0.2">
      <c r="B1" s="251"/>
      <c r="C1" s="4"/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</row>
    <row r="2" spans="1:15" x14ac:dyDescent="0.2">
      <c r="B2" s="251"/>
      <c r="C2" s="4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</row>
    <row r="3" spans="1:15" x14ac:dyDescent="0.2">
      <c r="B3" s="262" t="s">
        <v>1</v>
      </c>
      <c r="C3" s="83" t="s">
        <v>139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</row>
    <row r="4" spans="1:15" ht="15" x14ac:dyDescent="0.2">
      <c r="A4" s="323" t="s">
        <v>176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</row>
    <row r="5" spans="1:15" ht="15" x14ac:dyDescent="0.2">
      <c r="A5" s="323" t="s">
        <v>177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</row>
    <row r="6" spans="1:15" ht="15" x14ac:dyDescent="0.2">
      <c r="A6" s="325" t="s">
        <v>179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</row>
    <row r="7" spans="1:15" ht="12.75" thickBot="1" x14ac:dyDescent="0.25">
      <c r="A7" s="283"/>
      <c r="B7" s="26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21" customHeight="1" thickTop="1" thickBot="1" x14ac:dyDescent="0.25">
      <c r="A8" s="278" t="s">
        <v>145</v>
      </c>
      <c r="B8" s="47" t="s">
        <v>3</v>
      </c>
      <c r="C8" s="41" t="s">
        <v>4</v>
      </c>
      <c r="D8" s="41" t="s">
        <v>5</v>
      </c>
      <c r="E8" s="41" t="s">
        <v>6</v>
      </c>
      <c r="F8" s="41" t="s">
        <v>7</v>
      </c>
      <c r="G8" s="41" t="s">
        <v>8</v>
      </c>
      <c r="H8" s="41" t="s">
        <v>9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14</v>
      </c>
      <c r="N8" s="42" t="s">
        <v>146</v>
      </c>
      <c r="O8" s="43" t="s">
        <v>147</v>
      </c>
    </row>
    <row r="9" spans="1:15" s="8" customFormat="1" ht="21.75" customHeight="1" thickTop="1" thickBot="1" x14ac:dyDescent="0.25">
      <c r="A9" s="345" t="s">
        <v>143</v>
      </c>
      <c r="B9" s="346"/>
      <c r="C9" s="41">
        <f>+C10+C39+C67+C72</f>
        <v>42023489000</v>
      </c>
      <c r="D9" s="41">
        <f t="shared" ref="D9:M9" si="0">+D10+D39+D67+D72</f>
        <v>1447021767</v>
      </c>
      <c r="E9" s="41">
        <f t="shared" si="0"/>
        <v>2447021767</v>
      </c>
      <c r="F9" s="41">
        <f t="shared" si="0"/>
        <v>41023489000</v>
      </c>
      <c r="G9" s="41">
        <f t="shared" si="0"/>
        <v>10806275610</v>
      </c>
      <c r="H9" s="41">
        <f t="shared" si="0"/>
        <v>28036581604.279999</v>
      </c>
      <c r="I9" s="41">
        <f t="shared" si="0"/>
        <v>2180631785.7200003</v>
      </c>
      <c r="J9" s="41">
        <f t="shared" si="0"/>
        <v>16117372449.480001</v>
      </c>
      <c r="K9" s="41">
        <f t="shared" si="0"/>
        <v>9792121061.8700008</v>
      </c>
      <c r="L9" s="41">
        <f t="shared" si="0"/>
        <v>9788541790.8700008</v>
      </c>
      <c r="M9" s="41">
        <f t="shared" si="0"/>
        <v>9779233418.8700008</v>
      </c>
      <c r="N9" s="66">
        <f>+J9/F9</f>
        <v>0.39288156230397664</v>
      </c>
      <c r="O9" s="67">
        <f>+K9/F9</f>
        <v>0.23869547180323938</v>
      </c>
    </row>
    <row r="10" spans="1:15" s="8" customFormat="1" ht="21.75" customHeight="1" thickTop="1" thickBot="1" x14ac:dyDescent="0.25">
      <c r="A10" s="345" t="s">
        <v>144</v>
      </c>
      <c r="B10" s="346"/>
      <c r="C10" s="41">
        <f>+C11</f>
        <v>19806287000</v>
      </c>
      <c r="D10" s="41">
        <f t="shared" ref="D10:M10" si="1">+D11</f>
        <v>65000000</v>
      </c>
      <c r="E10" s="41">
        <f t="shared" si="1"/>
        <v>1065000000</v>
      </c>
      <c r="F10" s="41">
        <f t="shared" si="1"/>
        <v>18806287000</v>
      </c>
      <c r="G10" s="41">
        <f t="shared" si="1"/>
        <v>1551645000</v>
      </c>
      <c r="H10" s="41">
        <f t="shared" si="1"/>
        <v>17254642000</v>
      </c>
      <c r="I10" s="41">
        <f t="shared" si="1"/>
        <v>0</v>
      </c>
      <c r="J10" s="41">
        <f t="shared" si="1"/>
        <v>6385671976</v>
      </c>
      <c r="K10" s="41">
        <f t="shared" si="1"/>
        <v>6384546045</v>
      </c>
      <c r="L10" s="41">
        <f t="shared" si="1"/>
        <v>6380966774</v>
      </c>
      <c r="M10" s="41">
        <f t="shared" si="1"/>
        <v>6380966774</v>
      </c>
      <c r="N10" s="66">
        <f t="shared" ref="N10:N73" si="2">+J10/F10</f>
        <v>0.33954985245093833</v>
      </c>
      <c r="O10" s="67">
        <f t="shared" ref="O10:O73" si="3">+K10/F10</f>
        <v>0.33948998252552459</v>
      </c>
    </row>
    <row r="11" spans="1:15" s="8" customFormat="1" ht="12.75" thickTop="1" x14ac:dyDescent="0.2">
      <c r="A11" s="31" t="s">
        <v>148</v>
      </c>
      <c r="B11" s="37" t="s">
        <v>149</v>
      </c>
      <c r="C11" s="65">
        <f>+C13+C22+C32+C38</f>
        <v>19806287000</v>
      </c>
      <c r="D11" s="65">
        <f t="shared" ref="D11:M11" si="4">+D13+D22+D32+D38</f>
        <v>65000000</v>
      </c>
      <c r="E11" s="65">
        <f t="shared" si="4"/>
        <v>1065000000</v>
      </c>
      <c r="F11" s="65">
        <f t="shared" si="4"/>
        <v>18806287000</v>
      </c>
      <c r="G11" s="65">
        <f t="shared" si="4"/>
        <v>1551645000</v>
      </c>
      <c r="H11" s="65">
        <f t="shared" si="4"/>
        <v>17254642000</v>
      </c>
      <c r="I11" s="65">
        <f t="shared" si="4"/>
        <v>0</v>
      </c>
      <c r="J11" s="65">
        <f t="shared" si="4"/>
        <v>6385671976</v>
      </c>
      <c r="K11" s="65">
        <f t="shared" si="4"/>
        <v>6384546045</v>
      </c>
      <c r="L11" s="65">
        <f t="shared" si="4"/>
        <v>6380966774</v>
      </c>
      <c r="M11" s="65">
        <f t="shared" si="4"/>
        <v>6380966774</v>
      </c>
      <c r="N11" s="61">
        <f t="shared" si="2"/>
        <v>0.33954985245093833</v>
      </c>
      <c r="O11" s="63">
        <f t="shared" si="3"/>
        <v>0.33948998252552459</v>
      </c>
    </row>
    <row r="12" spans="1:15" s="8" customFormat="1" ht="21.75" customHeight="1" x14ac:dyDescent="0.2">
      <c r="A12" s="29" t="s">
        <v>150</v>
      </c>
      <c r="B12" s="14" t="s">
        <v>151</v>
      </c>
      <c r="C12" s="13">
        <f>+C13</f>
        <v>13164350000</v>
      </c>
      <c r="D12" s="13">
        <f t="shared" ref="D12:M12" si="5">+D13</f>
        <v>0</v>
      </c>
      <c r="E12" s="13">
        <f t="shared" si="5"/>
        <v>1000000000</v>
      </c>
      <c r="F12" s="13">
        <f t="shared" si="5"/>
        <v>12164350000</v>
      </c>
      <c r="G12" s="13">
        <f t="shared" si="5"/>
        <v>0</v>
      </c>
      <c r="H12" s="13">
        <f t="shared" si="5"/>
        <v>12164350000</v>
      </c>
      <c r="I12" s="13">
        <f t="shared" si="5"/>
        <v>0</v>
      </c>
      <c r="J12" s="13">
        <f t="shared" si="5"/>
        <v>4330274258</v>
      </c>
      <c r="K12" s="13">
        <f t="shared" si="5"/>
        <v>4330274258</v>
      </c>
      <c r="L12" s="13">
        <f t="shared" si="5"/>
        <v>4327978032</v>
      </c>
      <c r="M12" s="13">
        <f t="shared" si="5"/>
        <v>4327978032</v>
      </c>
      <c r="N12" s="60">
        <f t="shared" si="2"/>
        <v>0.35598073534549729</v>
      </c>
      <c r="O12" s="62">
        <f t="shared" si="3"/>
        <v>0.35598073534549729</v>
      </c>
    </row>
    <row r="13" spans="1:15" s="8" customFormat="1" x14ac:dyDescent="0.2">
      <c r="A13" s="25" t="s">
        <v>152</v>
      </c>
      <c r="B13" s="11" t="s">
        <v>153</v>
      </c>
      <c r="C13" s="4">
        <f>SUM(C14:C21)</f>
        <v>13164350000</v>
      </c>
      <c r="D13" s="4">
        <f t="shared" ref="D13:M13" si="6">SUM(D14:D21)</f>
        <v>0</v>
      </c>
      <c r="E13" s="4">
        <f t="shared" si="6"/>
        <v>1000000000</v>
      </c>
      <c r="F13" s="4">
        <f t="shared" si="6"/>
        <v>12164350000</v>
      </c>
      <c r="G13" s="4">
        <f t="shared" si="6"/>
        <v>0</v>
      </c>
      <c r="H13" s="4">
        <f t="shared" si="6"/>
        <v>12164350000</v>
      </c>
      <c r="I13" s="4">
        <f t="shared" si="6"/>
        <v>0</v>
      </c>
      <c r="J13" s="4">
        <f t="shared" si="6"/>
        <v>4330274258</v>
      </c>
      <c r="K13" s="4">
        <f t="shared" si="6"/>
        <v>4330274258</v>
      </c>
      <c r="L13" s="4">
        <f t="shared" si="6"/>
        <v>4327978032</v>
      </c>
      <c r="M13" s="4">
        <f t="shared" si="6"/>
        <v>4327978032</v>
      </c>
      <c r="N13" s="61">
        <f t="shared" si="2"/>
        <v>0.35598073534549729</v>
      </c>
      <c r="O13" s="63">
        <f t="shared" si="3"/>
        <v>0.35598073534549729</v>
      </c>
    </row>
    <row r="14" spans="1:15" x14ac:dyDescent="0.2">
      <c r="A14" s="27" t="s">
        <v>15</v>
      </c>
      <c r="B14" s="254" t="s">
        <v>16</v>
      </c>
      <c r="C14" s="6">
        <v>9307850000</v>
      </c>
      <c r="D14" s="6">
        <v>0</v>
      </c>
      <c r="E14" s="6">
        <v>0</v>
      </c>
      <c r="F14" s="6">
        <v>9307850000</v>
      </c>
      <c r="G14" s="6">
        <v>0</v>
      </c>
      <c r="H14" s="6">
        <v>9307850000</v>
      </c>
      <c r="I14" s="6">
        <v>0</v>
      </c>
      <c r="J14" s="6">
        <v>3679354178</v>
      </c>
      <c r="K14" s="6">
        <v>3679354178</v>
      </c>
      <c r="L14" s="6">
        <v>3679354178</v>
      </c>
      <c r="M14" s="6">
        <v>3679354178</v>
      </c>
      <c r="N14" s="59">
        <f t="shared" si="2"/>
        <v>0.3952958178311855</v>
      </c>
      <c r="O14" s="64">
        <f t="shared" si="3"/>
        <v>0.3952958178311855</v>
      </c>
    </row>
    <row r="15" spans="1:15" x14ac:dyDescent="0.2">
      <c r="A15" s="27" t="s">
        <v>17</v>
      </c>
      <c r="B15" s="254" t="s">
        <v>18</v>
      </c>
      <c r="C15" s="6">
        <v>550000000</v>
      </c>
      <c r="D15" s="6">
        <v>0</v>
      </c>
      <c r="E15" s="6">
        <v>0</v>
      </c>
      <c r="F15" s="6">
        <v>550000000</v>
      </c>
      <c r="G15" s="6">
        <v>0</v>
      </c>
      <c r="H15" s="6">
        <v>550000000</v>
      </c>
      <c r="I15" s="6">
        <v>0</v>
      </c>
      <c r="J15" s="6">
        <v>310016136</v>
      </c>
      <c r="K15" s="6">
        <v>310016136</v>
      </c>
      <c r="L15" s="6">
        <v>310016136</v>
      </c>
      <c r="M15" s="6">
        <v>310016136</v>
      </c>
      <c r="N15" s="59">
        <f t="shared" si="2"/>
        <v>0.56366570181818176</v>
      </c>
      <c r="O15" s="64">
        <f t="shared" si="3"/>
        <v>0.56366570181818176</v>
      </c>
    </row>
    <row r="16" spans="1:15" x14ac:dyDescent="0.2">
      <c r="A16" s="27" t="s">
        <v>19</v>
      </c>
      <c r="B16" s="254" t="s">
        <v>20</v>
      </c>
      <c r="C16" s="6">
        <v>16500000</v>
      </c>
      <c r="D16" s="6">
        <v>0</v>
      </c>
      <c r="E16" s="6">
        <v>0</v>
      </c>
      <c r="F16" s="6">
        <v>16500000</v>
      </c>
      <c r="G16" s="6">
        <v>0</v>
      </c>
      <c r="H16" s="6">
        <v>16500000</v>
      </c>
      <c r="I16" s="6">
        <v>0</v>
      </c>
      <c r="J16" s="6">
        <v>6324314</v>
      </c>
      <c r="K16" s="6">
        <v>6324314</v>
      </c>
      <c r="L16" s="6">
        <v>6324314</v>
      </c>
      <c r="M16" s="6">
        <v>6324314</v>
      </c>
      <c r="N16" s="59">
        <f t="shared" si="2"/>
        <v>0.38329175757575756</v>
      </c>
      <c r="O16" s="64">
        <f t="shared" si="3"/>
        <v>0.38329175757575756</v>
      </c>
    </row>
    <row r="17" spans="1:15" x14ac:dyDescent="0.2">
      <c r="A17" s="27" t="s">
        <v>21</v>
      </c>
      <c r="B17" s="254" t="s">
        <v>22</v>
      </c>
      <c r="C17" s="6">
        <v>900000000</v>
      </c>
      <c r="D17" s="6">
        <v>0</v>
      </c>
      <c r="E17" s="6">
        <v>0</v>
      </c>
      <c r="F17" s="6">
        <v>900000000</v>
      </c>
      <c r="G17" s="6">
        <v>0</v>
      </c>
      <c r="H17" s="6">
        <v>900000000</v>
      </c>
      <c r="I17" s="6">
        <v>0</v>
      </c>
      <c r="J17" s="6">
        <v>14075567</v>
      </c>
      <c r="K17" s="6">
        <v>14075567</v>
      </c>
      <c r="L17" s="6">
        <v>13588468</v>
      </c>
      <c r="M17" s="6">
        <v>13588468</v>
      </c>
      <c r="N17" s="59">
        <f t="shared" si="2"/>
        <v>1.5639518888888888E-2</v>
      </c>
      <c r="O17" s="64">
        <f t="shared" si="3"/>
        <v>1.5639518888888888E-2</v>
      </c>
    </row>
    <row r="18" spans="1:15" x14ac:dyDescent="0.2">
      <c r="A18" s="27" t="s">
        <v>23</v>
      </c>
      <c r="B18" s="254" t="s">
        <v>24</v>
      </c>
      <c r="C18" s="6">
        <v>450000000</v>
      </c>
      <c r="D18" s="6">
        <v>0</v>
      </c>
      <c r="E18" s="6">
        <v>0</v>
      </c>
      <c r="F18" s="6">
        <v>450000000</v>
      </c>
      <c r="G18" s="6">
        <v>0</v>
      </c>
      <c r="H18" s="6">
        <v>450000000</v>
      </c>
      <c r="I18" s="6">
        <v>0</v>
      </c>
      <c r="J18" s="6">
        <v>136745757</v>
      </c>
      <c r="K18" s="6">
        <v>136745757</v>
      </c>
      <c r="L18" s="6">
        <v>136406547</v>
      </c>
      <c r="M18" s="6">
        <v>136406547</v>
      </c>
      <c r="N18" s="59">
        <f t="shared" si="2"/>
        <v>0.30387945999999999</v>
      </c>
      <c r="O18" s="64">
        <f t="shared" si="3"/>
        <v>0.30387945999999999</v>
      </c>
    </row>
    <row r="19" spans="1:15" ht="24" x14ac:dyDescent="0.2">
      <c r="A19" s="27" t="s">
        <v>25</v>
      </c>
      <c r="B19" s="254" t="s">
        <v>26</v>
      </c>
      <c r="C19" s="6">
        <v>90000000</v>
      </c>
      <c r="D19" s="6">
        <v>0</v>
      </c>
      <c r="E19" s="6">
        <v>0</v>
      </c>
      <c r="F19" s="6">
        <v>90000000</v>
      </c>
      <c r="G19" s="6">
        <v>0</v>
      </c>
      <c r="H19" s="6">
        <v>90000000</v>
      </c>
      <c r="I19" s="6">
        <v>0</v>
      </c>
      <c r="J19" s="6">
        <v>18071742</v>
      </c>
      <c r="K19" s="6">
        <v>18071742</v>
      </c>
      <c r="L19" s="6">
        <v>18071742</v>
      </c>
      <c r="M19" s="6">
        <v>18071742</v>
      </c>
      <c r="N19" s="59">
        <f t="shared" si="2"/>
        <v>0.20079713333333332</v>
      </c>
      <c r="O19" s="64">
        <f t="shared" si="3"/>
        <v>0.20079713333333332</v>
      </c>
    </row>
    <row r="20" spans="1:15" x14ac:dyDescent="0.2">
      <c r="A20" s="27" t="s">
        <v>27</v>
      </c>
      <c r="B20" s="254" t="s">
        <v>28</v>
      </c>
      <c r="C20" s="6">
        <v>1250000000</v>
      </c>
      <c r="D20" s="6">
        <v>0</v>
      </c>
      <c r="E20" s="6">
        <v>1000000000</v>
      </c>
      <c r="F20" s="6">
        <v>250000000</v>
      </c>
      <c r="G20" s="6">
        <v>0</v>
      </c>
      <c r="H20" s="6">
        <v>250000000</v>
      </c>
      <c r="I20" s="6">
        <v>0</v>
      </c>
      <c r="J20" s="6">
        <v>5807415</v>
      </c>
      <c r="K20" s="6">
        <v>5807415</v>
      </c>
      <c r="L20" s="6">
        <v>4825205</v>
      </c>
      <c r="M20" s="6">
        <v>4825205</v>
      </c>
      <c r="N20" s="59">
        <f t="shared" si="2"/>
        <v>2.3229659999999999E-2</v>
      </c>
      <c r="O20" s="64">
        <f t="shared" si="3"/>
        <v>2.3229659999999999E-2</v>
      </c>
    </row>
    <row r="21" spans="1:15" ht="12.75" thickBot="1" x14ac:dyDescent="0.25">
      <c r="A21" s="32" t="s">
        <v>29</v>
      </c>
      <c r="B21" s="255" t="s">
        <v>30</v>
      </c>
      <c r="C21" s="33">
        <v>600000000</v>
      </c>
      <c r="D21" s="33">
        <v>0</v>
      </c>
      <c r="E21" s="33">
        <v>0</v>
      </c>
      <c r="F21" s="33">
        <v>600000000</v>
      </c>
      <c r="G21" s="33">
        <v>0</v>
      </c>
      <c r="H21" s="33">
        <v>600000000</v>
      </c>
      <c r="I21" s="33">
        <v>0</v>
      </c>
      <c r="J21" s="33">
        <v>159879149</v>
      </c>
      <c r="K21" s="33">
        <v>159879149</v>
      </c>
      <c r="L21" s="33">
        <v>159391442</v>
      </c>
      <c r="M21" s="33">
        <v>159391442</v>
      </c>
      <c r="N21" s="59">
        <f t="shared" si="2"/>
        <v>0.26646524833333335</v>
      </c>
      <c r="O21" s="64">
        <f t="shared" si="3"/>
        <v>0.26646524833333335</v>
      </c>
    </row>
    <row r="22" spans="1:15" s="8" customFormat="1" ht="13.5" thickTop="1" thickBot="1" x14ac:dyDescent="0.25">
      <c r="A22" s="45" t="s">
        <v>154</v>
      </c>
      <c r="B22" s="46" t="s">
        <v>155</v>
      </c>
      <c r="C22" s="34">
        <f>SUM(C23:C31)</f>
        <v>4647924000</v>
      </c>
      <c r="D22" s="34">
        <f t="shared" ref="D22:M22" si="7">SUM(D23:D31)</f>
        <v>0</v>
      </c>
      <c r="E22" s="34">
        <f t="shared" si="7"/>
        <v>0</v>
      </c>
      <c r="F22" s="34">
        <f t="shared" si="7"/>
        <v>4647924000</v>
      </c>
      <c r="G22" s="34">
        <f t="shared" si="7"/>
        <v>0</v>
      </c>
      <c r="H22" s="34">
        <f t="shared" si="7"/>
        <v>4647924000</v>
      </c>
      <c r="I22" s="34">
        <f t="shared" si="7"/>
        <v>0</v>
      </c>
      <c r="J22" s="34">
        <f t="shared" si="7"/>
        <v>1635333117</v>
      </c>
      <c r="K22" s="34">
        <f t="shared" si="7"/>
        <v>1635285517</v>
      </c>
      <c r="L22" s="34">
        <f t="shared" si="7"/>
        <v>1635285517</v>
      </c>
      <c r="M22" s="34">
        <f t="shared" si="7"/>
        <v>1635285517</v>
      </c>
      <c r="N22" s="66">
        <f t="shared" si="2"/>
        <v>0.35184162154974996</v>
      </c>
      <c r="O22" s="67">
        <f t="shared" si="3"/>
        <v>0.35183138041844059</v>
      </c>
    </row>
    <row r="23" spans="1:15" ht="24.75" thickTop="1" x14ac:dyDescent="0.2">
      <c r="A23" s="44" t="s">
        <v>31</v>
      </c>
      <c r="B23" s="256" t="s">
        <v>32</v>
      </c>
      <c r="C23" s="22">
        <v>1520000000</v>
      </c>
      <c r="D23" s="22">
        <v>0</v>
      </c>
      <c r="E23" s="22">
        <v>0</v>
      </c>
      <c r="F23" s="22">
        <v>1520000000</v>
      </c>
      <c r="G23" s="22">
        <v>0</v>
      </c>
      <c r="H23" s="22">
        <v>1520000000</v>
      </c>
      <c r="I23" s="22">
        <v>0</v>
      </c>
      <c r="J23" s="22">
        <v>533638912</v>
      </c>
      <c r="K23" s="22">
        <v>533638912</v>
      </c>
      <c r="L23" s="22">
        <v>533638912</v>
      </c>
      <c r="M23" s="22">
        <v>533638912</v>
      </c>
      <c r="N23" s="59">
        <f t="shared" si="2"/>
        <v>0.35107823157894735</v>
      </c>
      <c r="O23" s="64">
        <f t="shared" si="3"/>
        <v>0.35107823157894735</v>
      </c>
    </row>
    <row r="24" spans="1:15" x14ac:dyDescent="0.2">
      <c r="A24" s="27" t="s">
        <v>33</v>
      </c>
      <c r="B24" s="254" t="s">
        <v>34</v>
      </c>
      <c r="C24" s="6">
        <v>997924000</v>
      </c>
      <c r="D24" s="6">
        <v>0</v>
      </c>
      <c r="E24" s="6">
        <v>0</v>
      </c>
      <c r="F24" s="6">
        <v>997924000</v>
      </c>
      <c r="G24" s="6">
        <v>0</v>
      </c>
      <c r="H24" s="6">
        <v>997924000</v>
      </c>
      <c r="I24" s="6">
        <v>0</v>
      </c>
      <c r="J24" s="6">
        <v>381106105</v>
      </c>
      <c r="K24" s="6">
        <v>381106105</v>
      </c>
      <c r="L24" s="6">
        <v>381106105</v>
      </c>
      <c r="M24" s="6">
        <v>381106105</v>
      </c>
      <c r="N24" s="59">
        <f t="shared" si="2"/>
        <v>0.38189892717281076</v>
      </c>
      <c r="O24" s="64">
        <f t="shared" si="3"/>
        <v>0.38189892717281076</v>
      </c>
    </row>
    <row r="25" spans="1:15" x14ac:dyDescent="0.2">
      <c r="A25" s="27" t="s">
        <v>35</v>
      </c>
      <c r="B25" s="254" t="s">
        <v>36</v>
      </c>
      <c r="C25" s="6">
        <v>1000000000</v>
      </c>
      <c r="D25" s="6">
        <v>0</v>
      </c>
      <c r="E25" s="6">
        <v>0</v>
      </c>
      <c r="F25" s="6">
        <v>1000000000</v>
      </c>
      <c r="G25" s="6">
        <v>0</v>
      </c>
      <c r="H25" s="6">
        <v>1000000000</v>
      </c>
      <c r="I25" s="6">
        <v>0</v>
      </c>
      <c r="J25" s="6">
        <v>305923400</v>
      </c>
      <c r="K25" s="6">
        <v>305923400</v>
      </c>
      <c r="L25" s="6">
        <v>305923400</v>
      </c>
      <c r="M25" s="6">
        <v>305923400</v>
      </c>
      <c r="N25" s="59">
        <f t="shared" si="2"/>
        <v>0.30592340000000001</v>
      </c>
      <c r="O25" s="64">
        <f t="shared" si="3"/>
        <v>0.30592340000000001</v>
      </c>
    </row>
    <row r="26" spans="1:15" x14ac:dyDescent="0.2">
      <c r="A26" s="27" t="s">
        <v>37</v>
      </c>
      <c r="B26" s="254" t="s">
        <v>38</v>
      </c>
      <c r="C26" s="6">
        <v>450000000</v>
      </c>
      <c r="D26" s="6">
        <v>0</v>
      </c>
      <c r="E26" s="6">
        <v>0</v>
      </c>
      <c r="F26" s="6">
        <v>450000000</v>
      </c>
      <c r="G26" s="6">
        <v>0</v>
      </c>
      <c r="H26" s="6">
        <v>450000000</v>
      </c>
      <c r="I26" s="6">
        <v>0</v>
      </c>
      <c r="J26" s="6">
        <v>173137700</v>
      </c>
      <c r="K26" s="6">
        <v>173117700</v>
      </c>
      <c r="L26" s="6">
        <v>173117700</v>
      </c>
      <c r="M26" s="6">
        <v>173117700</v>
      </c>
      <c r="N26" s="59">
        <f t="shared" si="2"/>
        <v>0.38475044444444445</v>
      </c>
      <c r="O26" s="64">
        <f t="shared" si="3"/>
        <v>0.38470599999999999</v>
      </c>
    </row>
    <row r="27" spans="1:15" ht="24" x14ac:dyDescent="0.2">
      <c r="A27" s="27" t="s">
        <v>39</v>
      </c>
      <c r="B27" s="254" t="s">
        <v>40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25005600</v>
      </c>
      <c r="K27" s="6">
        <v>25003000</v>
      </c>
      <c r="L27" s="6">
        <v>25003000</v>
      </c>
      <c r="M27" s="6">
        <v>25003000</v>
      </c>
      <c r="N27" s="59">
        <f t="shared" si="2"/>
        <v>0.35722285714285712</v>
      </c>
      <c r="O27" s="64">
        <f t="shared" si="3"/>
        <v>0.35718571428571427</v>
      </c>
    </row>
    <row r="28" spans="1:15" x14ac:dyDescent="0.2">
      <c r="A28" s="27" t="s">
        <v>41</v>
      </c>
      <c r="B28" s="254" t="s">
        <v>42</v>
      </c>
      <c r="C28" s="6">
        <v>350000000</v>
      </c>
      <c r="D28" s="6">
        <v>0</v>
      </c>
      <c r="E28" s="6">
        <v>0</v>
      </c>
      <c r="F28" s="6">
        <v>350000000</v>
      </c>
      <c r="G28" s="6">
        <v>0</v>
      </c>
      <c r="H28" s="6">
        <v>350000000</v>
      </c>
      <c r="I28" s="6">
        <v>0</v>
      </c>
      <c r="J28" s="6">
        <v>129856100</v>
      </c>
      <c r="K28" s="6">
        <v>129841100</v>
      </c>
      <c r="L28" s="6">
        <v>129841100</v>
      </c>
      <c r="M28" s="6">
        <v>129841100</v>
      </c>
      <c r="N28" s="59">
        <f t="shared" si="2"/>
        <v>0.37101742857142855</v>
      </c>
      <c r="O28" s="64">
        <f t="shared" si="3"/>
        <v>0.37097457142857143</v>
      </c>
    </row>
    <row r="29" spans="1:15" x14ac:dyDescent="0.2">
      <c r="A29" s="27" t="s">
        <v>43</v>
      </c>
      <c r="B29" s="254" t="s">
        <v>44</v>
      </c>
      <c r="C29" s="6">
        <v>70000000</v>
      </c>
      <c r="D29" s="6">
        <v>0</v>
      </c>
      <c r="E29" s="6">
        <v>0</v>
      </c>
      <c r="F29" s="6">
        <v>70000000</v>
      </c>
      <c r="G29" s="6">
        <v>0</v>
      </c>
      <c r="H29" s="6">
        <v>70000000</v>
      </c>
      <c r="I29" s="6">
        <v>0</v>
      </c>
      <c r="J29" s="6">
        <v>21676500</v>
      </c>
      <c r="K29" s="6">
        <v>21674000</v>
      </c>
      <c r="L29" s="6">
        <v>21674000</v>
      </c>
      <c r="M29" s="6">
        <v>21674000</v>
      </c>
      <c r="N29" s="59">
        <f t="shared" si="2"/>
        <v>0.30966428571428573</v>
      </c>
      <c r="O29" s="64">
        <f t="shared" si="3"/>
        <v>0.30962857142857142</v>
      </c>
    </row>
    <row r="30" spans="1:15" x14ac:dyDescent="0.2">
      <c r="A30" s="27" t="s">
        <v>45</v>
      </c>
      <c r="B30" s="254" t="s">
        <v>46</v>
      </c>
      <c r="C30" s="6">
        <v>70000000</v>
      </c>
      <c r="D30" s="6">
        <v>0</v>
      </c>
      <c r="E30" s="6">
        <v>0</v>
      </c>
      <c r="F30" s="6">
        <v>70000000</v>
      </c>
      <c r="G30" s="6">
        <v>0</v>
      </c>
      <c r="H30" s="6">
        <v>70000000</v>
      </c>
      <c r="I30" s="6">
        <v>0</v>
      </c>
      <c r="J30" s="6">
        <v>21676500</v>
      </c>
      <c r="K30" s="6">
        <v>21674000</v>
      </c>
      <c r="L30" s="6">
        <v>21674000</v>
      </c>
      <c r="M30" s="6">
        <v>21674000</v>
      </c>
      <c r="N30" s="59">
        <f t="shared" si="2"/>
        <v>0.30966428571428573</v>
      </c>
      <c r="O30" s="64">
        <f t="shared" si="3"/>
        <v>0.30962857142857142</v>
      </c>
    </row>
    <row r="31" spans="1:15" ht="24.75" thickBot="1" x14ac:dyDescent="0.25">
      <c r="A31" s="32" t="s">
        <v>47</v>
      </c>
      <c r="B31" s="255" t="s">
        <v>48</v>
      </c>
      <c r="C31" s="33">
        <v>120000000</v>
      </c>
      <c r="D31" s="33">
        <v>0</v>
      </c>
      <c r="E31" s="33">
        <v>0</v>
      </c>
      <c r="F31" s="33">
        <v>120000000</v>
      </c>
      <c r="G31" s="33">
        <v>0</v>
      </c>
      <c r="H31" s="33">
        <v>120000000</v>
      </c>
      <c r="I31" s="33">
        <v>0</v>
      </c>
      <c r="J31" s="33">
        <v>43312300</v>
      </c>
      <c r="K31" s="33">
        <v>43307300</v>
      </c>
      <c r="L31" s="33">
        <v>43307300</v>
      </c>
      <c r="M31" s="33">
        <v>43307300</v>
      </c>
      <c r="N31" s="59">
        <f t="shared" si="2"/>
        <v>0.36093583333333334</v>
      </c>
      <c r="O31" s="64">
        <f t="shared" si="3"/>
        <v>0.36089416666666668</v>
      </c>
    </row>
    <row r="32" spans="1:15" s="8" customFormat="1" ht="24" thickTop="1" thickBot="1" x14ac:dyDescent="0.25">
      <c r="A32" s="45" t="s">
        <v>156</v>
      </c>
      <c r="B32" s="54" t="s">
        <v>157</v>
      </c>
      <c r="C32" s="34">
        <f>SUM(C33:C37)</f>
        <v>442368000</v>
      </c>
      <c r="D32" s="34">
        <f t="shared" ref="D32:M32" si="8">SUM(D33:D37)</f>
        <v>65000000</v>
      </c>
      <c r="E32" s="34">
        <f t="shared" si="8"/>
        <v>65000000</v>
      </c>
      <c r="F32" s="34">
        <f t="shared" si="8"/>
        <v>442368000</v>
      </c>
      <c r="G32" s="34">
        <f t="shared" si="8"/>
        <v>0</v>
      </c>
      <c r="H32" s="34">
        <f t="shared" si="8"/>
        <v>442368000</v>
      </c>
      <c r="I32" s="34">
        <f t="shared" si="8"/>
        <v>0</v>
      </c>
      <c r="J32" s="34">
        <f t="shared" si="8"/>
        <v>420064601</v>
      </c>
      <c r="K32" s="34">
        <f t="shared" si="8"/>
        <v>418986270</v>
      </c>
      <c r="L32" s="34">
        <f t="shared" si="8"/>
        <v>417703225</v>
      </c>
      <c r="M32" s="34">
        <f t="shared" si="8"/>
        <v>417703225</v>
      </c>
      <c r="N32" s="66">
        <f t="shared" si="2"/>
        <v>0.94958179841218171</v>
      </c>
      <c r="O32" s="67">
        <f t="shared" si="3"/>
        <v>0.94714416503906251</v>
      </c>
    </row>
    <row r="33" spans="1:15" ht="12.75" thickTop="1" x14ac:dyDescent="0.2">
      <c r="A33" s="44" t="s">
        <v>49</v>
      </c>
      <c r="B33" s="256" t="s">
        <v>50</v>
      </c>
      <c r="C33" s="22">
        <v>142368000</v>
      </c>
      <c r="D33" s="22">
        <v>45000000</v>
      </c>
      <c r="E33" s="22">
        <v>0</v>
      </c>
      <c r="F33" s="22">
        <v>187368000</v>
      </c>
      <c r="G33" s="22">
        <v>0</v>
      </c>
      <c r="H33" s="22">
        <v>187368000</v>
      </c>
      <c r="I33" s="22">
        <v>0</v>
      </c>
      <c r="J33" s="22">
        <v>183181540</v>
      </c>
      <c r="K33" s="22">
        <v>183181540</v>
      </c>
      <c r="L33" s="22">
        <v>183181540</v>
      </c>
      <c r="M33" s="22">
        <v>183181540</v>
      </c>
      <c r="N33" s="59">
        <f t="shared" si="2"/>
        <v>0.97765648349771572</v>
      </c>
      <c r="O33" s="64">
        <f t="shared" si="3"/>
        <v>0.97765648349771572</v>
      </c>
    </row>
    <row r="34" spans="1:15" x14ac:dyDescent="0.2">
      <c r="A34" s="27" t="s">
        <v>51</v>
      </c>
      <c r="B34" s="254" t="s">
        <v>52</v>
      </c>
      <c r="C34" s="6">
        <v>50000000</v>
      </c>
      <c r="D34" s="6">
        <v>20000000</v>
      </c>
      <c r="E34" s="6">
        <v>10000000</v>
      </c>
      <c r="F34" s="6">
        <v>60000000</v>
      </c>
      <c r="G34" s="6">
        <v>0</v>
      </c>
      <c r="H34" s="6">
        <v>60000000</v>
      </c>
      <c r="I34" s="6">
        <v>0</v>
      </c>
      <c r="J34" s="6">
        <v>57281323</v>
      </c>
      <c r="K34" s="6">
        <v>56977715</v>
      </c>
      <c r="L34" s="6">
        <v>55759362</v>
      </c>
      <c r="M34" s="6">
        <v>55759362</v>
      </c>
      <c r="N34" s="59">
        <f t="shared" si="2"/>
        <v>0.95468871666666666</v>
      </c>
      <c r="O34" s="64">
        <f t="shared" si="3"/>
        <v>0.94962858333333333</v>
      </c>
    </row>
    <row r="35" spans="1:15" x14ac:dyDescent="0.2">
      <c r="A35" s="27" t="s">
        <v>53</v>
      </c>
      <c r="B35" s="254" t="s">
        <v>54</v>
      </c>
      <c r="C35" s="6">
        <v>40000000</v>
      </c>
      <c r="D35" s="6">
        <v>0</v>
      </c>
      <c r="E35" s="6">
        <v>15000000</v>
      </c>
      <c r="F35" s="6">
        <v>25000000</v>
      </c>
      <c r="G35" s="6">
        <v>0</v>
      </c>
      <c r="H35" s="6">
        <v>25000000</v>
      </c>
      <c r="I35" s="6">
        <v>0</v>
      </c>
      <c r="J35" s="6">
        <v>19127538</v>
      </c>
      <c r="K35" s="6">
        <v>19127538</v>
      </c>
      <c r="L35" s="6">
        <v>19062846</v>
      </c>
      <c r="M35" s="6">
        <v>19062846</v>
      </c>
      <c r="N35" s="59">
        <f t="shared" si="2"/>
        <v>0.76510151999999998</v>
      </c>
      <c r="O35" s="64">
        <f t="shared" si="3"/>
        <v>0.76510151999999998</v>
      </c>
    </row>
    <row r="36" spans="1:15" x14ac:dyDescent="0.2">
      <c r="A36" s="27" t="s">
        <v>55</v>
      </c>
      <c r="B36" s="254" t="s">
        <v>56</v>
      </c>
      <c r="C36" s="6">
        <v>150000000</v>
      </c>
      <c r="D36" s="6">
        <v>0</v>
      </c>
      <c r="E36" s="6">
        <v>27000000</v>
      </c>
      <c r="F36" s="6">
        <v>123000000</v>
      </c>
      <c r="G36" s="6">
        <v>0</v>
      </c>
      <c r="H36" s="6">
        <v>123000000</v>
      </c>
      <c r="I36" s="6">
        <v>0</v>
      </c>
      <c r="J36" s="6">
        <v>114365651</v>
      </c>
      <c r="K36" s="6">
        <v>114365651</v>
      </c>
      <c r="L36" s="6">
        <v>114365651</v>
      </c>
      <c r="M36" s="6">
        <v>114365651</v>
      </c>
      <c r="N36" s="59">
        <f t="shared" si="2"/>
        <v>0.9298020406504065</v>
      </c>
      <c r="O36" s="64">
        <f t="shared" si="3"/>
        <v>0.9298020406504065</v>
      </c>
    </row>
    <row r="37" spans="1:15" x14ac:dyDescent="0.2">
      <c r="A37" s="27" t="s">
        <v>57</v>
      </c>
      <c r="B37" s="254" t="s">
        <v>58</v>
      </c>
      <c r="C37" s="6">
        <v>60000000</v>
      </c>
      <c r="D37" s="6">
        <v>0</v>
      </c>
      <c r="E37" s="6">
        <v>13000000</v>
      </c>
      <c r="F37" s="6">
        <v>47000000</v>
      </c>
      <c r="G37" s="6">
        <v>0</v>
      </c>
      <c r="H37" s="6">
        <v>47000000</v>
      </c>
      <c r="I37" s="6">
        <v>0</v>
      </c>
      <c r="J37" s="6">
        <v>46108549</v>
      </c>
      <c r="K37" s="6">
        <v>45333826</v>
      </c>
      <c r="L37" s="6">
        <v>45333826</v>
      </c>
      <c r="M37" s="6">
        <v>45333826</v>
      </c>
      <c r="N37" s="59">
        <f t="shared" si="2"/>
        <v>0.98103295744680852</v>
      </c>
      <c r="O37" s="64">
        <f t="shared" si="3"/>
        <v>0.96454948936170215</v>
      </c>
    </row>
    <row r="38" spans="1:15" s="8" customFormat="1" ht="24.75" thickBot="1" x14ac:dyDescent="0.25">
      <c r="A38" s="279" t="s">
        <v>158</v>
      </c>
      <c r="B38" s="257" t="s">
        <v>159</v>
      </c>
      <c r="C38" s="50">
        <v>1551645000</v>
      </c>
      <c r="D38" s="50"/>
      <c r="E38" s="50"/>
      <c r="F38" s="50">
        <v>1551645000</v>
      </c>
      <c r="G38" s="50">
        <v>1551645000</v>
      </c>
      <c r="H38" s="50"/>
      <c r="I38" s="50"/>
      <c r="J38" s="50"/>
      <c r="K38" s="50"/>
      <c r="L38" s="50"/>
      <c r="M38" s="50"/>
      <c r="N38" s="61">
        <f t="shared" si="2"/>
        <v>0</v>
      </c>
      <c r="O38" s="63">
        <f t="shared" si="3"/>
        <v>0</v>
      </c>
    </row>
    <row r="39" spans="1:15" s="8" customFormat="1" ht="13.5" thickTop="1" thickBot="1" x14ac:dyDescent="0.25">
      <c r="A39" s="349" t="s">
        <v>160</v>
      </c>
      <c r="B39" s="350"/>
      <c r="C39" s="34">
        <f>+C40</f>
        <v>11171595000</v>
      </c>
      <c r="D39" s="34">
        <f t="shared" ref="D39:M39" si="9">+D40</f>
        <v>1382021767</v>
      </c>
      <c r="E39" s="34">
        <f t="shared" si="9"/>
        <v>636652377</v>
      </c>
      <c r="F39" s="34">
        <f t="shared" si="9"/>
        <v>11916964390</v>
      </c>
      <c r="G39" s="34">
        <f t="shared" si="9"/>
        <v>0</v>
      </c>
      <c r="H39" s="34">
        <f t="shared" si="9"/>
        <v>10653629604.280001</v>
      </c>
      <c r="I39" s="34">
        <f t="shared" si="9"/>
        <v>1263334785.72</v>
      </c>
      <c r="J39" s="34">
        <f t="shared" si="9"/>
        <v>9642346868.4800014</v>
      </c>
      <c r="K39" s="34">
        <f t="shared" si="9"/>
        <v>3318794762.8700004</v>
      </c>
      <c r="L39" s="34">
        <f t="shared" si="9"/>
        <v>3318794762.8700004</v>
      </c>
      <c r="M39" s="34">
        <f t="shared" si="9"/>
        <v>3309948390.8700004</v>
      </c>
      <c r="N39" s="66">
        <f t="shared" si="2"/>
        <v>0.80912777389611734</v>
      </c>
      <c r="O39" s="67">
        <f t="shared" si="3"/>
        <v>0.27849330200692163</v>
      </c>
    </row>
    <row r="40" spans="1:15" s="8" customFormat="1" ht="12.75" thickTop="1" x14ac:dyDescent="0.2">
      <c r="A40" s="31" t="s">
        <v>161</v>
      </c>
      <c r="B40" s="12" t="s">
        <v>162</v>
      </c>
      <c r="C40" s="51">
        <f>+C41+C49</f>
        <v>11171595000</v>
      </c>
      <c r="D40" s="51">
        <f t="shared" ref="D40:M40" si="10">+D41+D49</f>
        <v>1382021767</v>
      </c>
      <c r="E40" s="51">
        <f t="shared" si="10"/>
        <v>636652377</v>
      </c>
      <c r="F40" s="51">
        <f t="shared" si="10"/>
        <v>11916964390</v>
      </c>
      <c r="G40" s="51">
        <f t="shared" si="10"/>
        <v>0</v>
      </c>
      <c r="H40" s="51">
        <f t="shared" si="10"/>
        <v>10653629604.280001</v>
      </c>
      <c r="I40" s="51">
        <f t="shared" si="10"/>
        <v>1263334785.72</v>
      </c>
      <c r="J40" s="51">
        <f t="shared" si="10"/>
        <v>9642346868.4800014</v>
      </c>
      <c r="K40" s="51">
        <f t="shared" si="10"/>
        <v>3318794762.8700004</v>
      </c>
      <c r="L40" s="51">
        <f t="shared" si="10"/>
        <v>3318794762.8700004</v>
      </c>
      <c r="M40" s="51">
        <f t="shared" si="10"/>
        <v>3309948390.8700004</v>
      </c>
      <c r="N40" s="61">
        <f t="shared" si="2"/>
        <v>0.80912777389611734</v>
      </c>
      <c r="O40" s="63">
        <f t="shared" si="3"/>
        <v>0.27849330200692163</v>
      </c>
    </row>
    <row r="41" spans="1:15" s="8" customFormat="1" x14ac:dyDescent="0.2">
      <c r="A41" s="25" t="s">
        <v>163</v>
      </c>
      <c r="B41" s="12" t="s">
        <v>164</v>
      </c>
      <c r="C41" s="7">
        <f>SUM(C42:C48)</f>
        <v>208047746</v>
      </c>
      <c r="D41" s="7">
        <f t="shared" ref="D41:M41" si="11">SUM(D42:D48)</f>
        <v>148200000</v>
      </c>
      <c r="E41" s="7">
        <f t="shared" si="11"/>
        <v>75000000</v>
      </c>
      <c r="F41" s="7">
        <f t="shared" si="11"/>
        <v>281247746</v>
      </c>
      <c r="G41" s="7">
        <f t="shared" si="11"/>
        <v>0</v>
      </c>
      <c r="H41" s="7">
        <f t="shared" si="11"/>
        <v>72660147.039999992</v>
      </c>
      <c r="I41" s="7">
        <f t="shared" si="11"/>
        <v>208587598.95999998</v>
      </c>
      <c r="J41" s="7">
        <f t="shared" si="11"/>
        <v>72660147.039999992</v>
      </c>
      <c r="K41" s="7">
        <f t="shared" si="11"/>
        <v>10088937.380000001</v>
      </c>
      <c r="L41" s="7">
        <f t="shared" si="11"/>
        <v>10088937.380000001</v>
      </c>
      <c r="M41" s="7">
        <f t="shared" si="11"/>
        <v>10088937.380000001</v>
      </c>
      <c r="N41" s="61">
        <f t="shared" si="2"/>
        <v>0.25834925994393565</v>
      </c>
      <c r="O41" s="63">
        <f t="shared" si="3"/>
        <v>3.5872064837810295E-2</v>
      </c>
    </row>
    <row r="42" spans="1:15" ht="36" x14ac:dyDescent="0.2">
      <c r="A42" s="27" t="s">
        <v>59</v>
      </c>
      <c r="B42" s="254" t="s">
        <v>60</v>
      </c>
      <c r="C42" s="6">
        <v>0</v>
      </c>
      <c r="D42" s="6">
        <v>12000000</v>
      </c>
      <c r="E42" s="6">
        <v>0</v>
      </c>
      <c r="F42" s="6">
        <v>12000000</v>
      </c>
      <c r="G42" s="6">
        <v>0</v>
      </c>
      <c r="H42" s="6">
        <v>1500000</v>
      </c>
      <c r="I42" s="6">
        <v>10500000</v>
      </c>
      <c r="J42" s="6">
        <v>1500000</v>
      </c>
      <c r="K42" s="6">
        <v>1500000</v>
      </c>
      <c r="L42" s="6">
        <v>1500000</v>
      </c>
      <c r="M42" s="6">
        <v>1500000</v>
      </c>
      <c r="N42" s="59">
        <f t="shared" si="2"/>
        <v>0.125</v>
      </c>
      <c r="O42" s="64">
        <f t="shared" si="3"/>
        <v>0.125</v>
      </c>
    </row>
    <row r="43" spans="1:15" x14ac:dyDescent="0.2">
      <c r="A43" s="27" t="s">
        <v>61</v>
      </c>
      <c r="B43" s="254" t="s">
        <v>62</v>
      </c>
      <c r="C43" s="6">
        <v>26000000</v>
      </c>
      <c r="D43" s="6">
        <v>10000000</v>
      </c>
      <c r="E43" s="6">
        <v>0</v>
      </c>
      <c r="F43" s="6">
        <v>36000000</v>
      </c>
      <c r="G43" s="6">
        <v>0</v>
      </c>
      <c r="H43" s="6">
        <v>0</v>
      </c>
      <c r="I43" s="6">
        <v>36000000</v>
      </c>
      <c r="J43" s="6">
        <v>0</v>
      </c>
      <c r="K43" s="6">
        <v>0</v>
      </c>
      <c r="L43" s="6">
        <v>0</v>
      </c>
      <c r="M43" s="6">
        <v>0</v>
      </c>
      <c r="N43" s="59">
        <f t="shared" si="2"/>
        <v>0</v>
      </c>
      <c r="O43" s="64">
        <f t="shared" si="3"/>
        <v>0</v>
      </c>
    </row>
    <row r="44" spans="1:15" ht="24" x14ac:dyDescent="0.2">
      <c r="A44" s="27" t="s">
        <v>63</v>
      </c>
      <c r="B44" s="254" t="s">
        <v>64</v>
      </c>
      <c r="C44" s="6">
        <v>25146655</v>
      </c>
      <c r="D44" s="6">
        <v>47000000</v>
      </c>
      <c r="E44" s="6">
        <v>0</v>
      </c>
      <c r="F44" s="6">
        <v>72146655</v>
      </c>
      <c r="G44" s="6">
        <v>0</v>
      </c>
      <c r="H44" s="6">
        <v>25099562</v>
      </c>
      <c r="I44" s="6">
        <v>47047093</v>
      </c>
      <c r="J44" s="6">
        <v>25099562</v>
      </c>
      <c r="K44" s="6">
        <v>0</v>
      </c>
      <c r="L44" s="6">
        <v>0</v>
      </c>
      <c r="M44" s="6">
        <v>0</v>
      </c>
      <c r="N44" s="59">
        <f t="shared" si="2"/>
        <v>0.34789640628522556</v>
      </c>
      <c r="O44" s="64">
        <f t="shared" si="3"/>
        <v>0</v>
      </c>
    </row>
    <row r="45" spans="1:15" ht="36" x14ac:dyDescent="0.2">
      <c r="A45" s="27" t="s">
        <v>65</v>
      </c>
      <c r="B45" s="254" t="s">
        <v>66</v>
      </c>
      <c r="C45" s="6">
        <v>24845217</v>
      </c>
      <c r="D45" s="6">
        <v>9200000</v>
      </c>
      <c r="E45" s="6">
        <v>0</v>
      </c>
      <c r="F45" s="6">
        <v>34045217</v>
      </c>
      <c r="G45" s="6">
        <v>0</v>
      </c>
      <c r="H45" s="6">
        <v>20107438.300000001</v>
      </c>
      <c r="I45" s="6">
        <v>13937778.699999999</v>
      </c>
      <c r="J45" s="6">
        <v>20107438.300000001</v>
      </c>
      <c r="K45" s="6">
        <v>8588937.3800000008</v>
      </c>
      <c r="L45" s="6">
        <v>8588937.3800000008</v>
      </c>
      <c r="M45" s="6">
        <v>8588937.3800000008</v>
      </c>
      <c r="N45" s="59">
        <f t="shared" si="2"/>
        <v>0.59060978521593799</v>
      </c>
      <c r="O45" s="64">
        <f t="shared" si="3"/>
        <v>0.25228029476211006</v>
      </c>
    </row>
    <row r="46" spans="1:15" ht="36" x14ac:dyDescent="0.2">
      <c r="A46" s="27" t="s">
        <v>67</v>
      </c>
      <c r="B46" s="254" t="s">
        <v>68</v>
      </c>
      <c r="C46" s="6">
        <v>50000000</v>
      </c>
      <c r="D46" s="6">
        <v>50000000</v>
      </c>
      <c r="E46" s="6">
        <v>50000000</v>
      </c>
      <c r="F46" s="6">
        <v>50000000</v>
      </c>
      <c r="G46" s="6">
        <v>0</v>
      </c>
      <c r="H46" s="6">
        <v>0</v>
      </c>
      <c r="I46" s="6">
        <v>50000000</v>
      </c>
      <c r="J46" s="6">
        <v>0</v>
      </c>
      <c r="K46" s="6">
        <v>0</v>
      </c>
      <c r="L46" s="6">
        <v>0</v>
      </c>
      <c r="M46" s="6">
        <v>0</v>
      </c>
      <c r="N46" s="59">
        <f t="shared" si="2"/>
        <v>0</v>
      </c>
      <c r="O46" s="64">
        <f t="shared" si="3"/>
        <v>0</v>
      </c>
    </row>
    <row r="47" spans="1:15" ht="24" x14ac:dyDescent="0.2">
      <c r="A47" s="27" t="s">
        <v>69</v>
      </c>
      <c r="B47" s="254" t="s">
        <v>70</v>
      </c>
      <c r="C47" s="6">
        <v>57055874</v>
      </c>
      <c r="D47" s="6">
        <v>20000000</v>
      </c>
      <c r="E47" s="6">
        <v>0</v>
      </c>
      <c r="F47" s="6">
        <v>77055874</v>
      </c>
      <c r="G47" s="6">
        <v>0</v>
      </c>
      <c r="H47" s="6">
        <v>25953146.739999998</v>
      </c>
      <c r="I47" s="6">
        <v>51102727.259999998</v>
      </c>
      <c r="J47" s="6">
        <v>25953146.739999998</v>
      </c>
      <c r="K47" s="6">
        <v>0</v>
      </c>
      <c r="L47" s="6">
        <v>0</v>
      </c>
      <c r="M47" s="6">
        <v>0</v>
      </c>
      <c r="N47" s="59">
        <f t="shared" si="2"/>
        <v>0.33680945257982536</v>
      </c>
      <c r="O47" s="64">
        <f t="shared" si="3"/>
        <v>0</v>
      </c>
    </row>
    <row r="48" spans="1:15" ht="24" x14ac:dyDescent="0.2">
      <c r="A48" s="27" t="s">
        <v>71</v>
      </c>
      <c r="B48" s="254" t="s">
        <v>72</v>
      </c>
      <c r="C48" s="6">
        <v>25000000</v>
      </c>
      <c r="D48" s="6">
        <v>0</v>
      </c>
      <c r="E48" s="6">
        <v>25000000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9" t="e">
        <f t="shared" si="2"/>
        <v>#DIV/0!</v>
      </c>
      <c r="O48" s="64" t="e">
        <f t="shared" si="3"/>
        <v>#DIV/0!</v>
      </c>
    </row>
    <row r="49" spans="1:15" s="8" customFormat="1" x14ac:dyDescent="0.2">
      <c r="A49" s="280" t="s">
        <v>165</v>
      </c>
      <c r="B49" s="258" t="s">
        <v>166</v>
      </c>
      <c r="C49" s="7">
        <f>SUM(C50:C66)</f>
        <v>10963547254</v>
      </c>
      <c r="D49" s="7">
        <f t="shared" ref="D49:M49" si="12">SUM(D50:D66)</f>
        <v>1233821767</v>
      </c>
      <c r="E49" s="7">
        <f t="shared" si="12"/>
        <v>561652377</v>
      </c>
      <c r="F49" s="7">
        <f t="shared" si="12"/>
        <v>11635716644</v>
      </c>
      <c r="G49" s="7">
        <f t="shared" si="12"/>
        <v>0</v>
      </c>
      <c r="H49" s="7">
        <f t="shared" si="12"/>
        <v>10580969457.24</v>
      </c>
      <c r="I49" s="7">
        <f t="shared" si="12"/>
        <v>1054747186.76</v>
      </c>
      <c r="J49" s="7">
        <f t="shared" si="12"/>
        <v>9569686721.4400005</v>
      </c>
      <c r="K49" s="7">
        <f t="shared" si="12"/>
        <v>3308705825.4900002</v>
      </c>
      <c r="L49" s="7">
        <f t="shared" si="12"/>
        <v>3308705825.4900002</v>
      </c>
      <c r="M49" s="7">
        <f t="shared" si="12"/>
        <v>3299859453.4900002</v>
      </c>
      <c r="N49" s="61">
        <f t="shared" si="2"/>
        <v>0.82244068107095447</v>
      </c>
      <c r="O49" s="63">
        <f t="shared" si="3"/>
        <v>0.2843577174248349</v>
      </c>
    </row>
    <row r="50" spans="1:15" ht="24" x14ac:dyDescent="0.2">
      <c r="A50" s="27" t="s">
        <v>73</v>
      </c>
      <c r="B50" s="254" t="s">
        <v>74</v>
      </c>
      <c r="C50" s="6">
        <v>5000000</v>
      </c>
      <c r="D50" s="6">
        <v>0</v>
      </c>
      <c r="E50" s="6">
        <v>0</v>
      </c>
      <c r="F50" s="6">
        <v>5000000</v>
      </c>
      <c r="G50" s="6">
        <v>0</v>
      </c>
      <c r="H50" s="6">
        <v>5000000</v>
      </c>
      <c r="I50" s="6">
        <v>0</v>
      </c>
      <c r="J50" s="6">
        <v>4376107</v>
      </c>
      <c r="K50" s="6">
        <v>4376107</v>
      </c>
      <c r="L50" s="6">
        <v>4376107</v>
      </c>
      <c r="M50" s="6">
        <v>4376107</v>
      </c>
      <c r="N50" s="59">
        <f t="shared" si="2"/>
        <v>0.87522140000000004</v>
      </c>
      <c r="O50" s="64">
        <f t="shared" si="3"/>
        <v>0.87522140000000004</v>
      </c>
    </row>
    <row r="51" spans="1:15" x14ac:dyDescent="0.2">
      <c r="A51" s="27" t="s">
        <v>75</v>
      </c>
      <c r="B51" s="254" t="s">
        <v>76</v>
      </c>
      <c r="C51" s="6">
        <v>1634027480</v>
      </c>
      <c r="D51" s="6">
        <v>0</v>
      </c>
      <c r="E51" s="6">
        <v>0</v>
      </c>
      <c r="F51" s="6">
        <v>1634027480</v>
      </c>
      <c r="G51" s="6">
        <v>0</v>
      </c>
      <c r="H51" s="6">
        <v>1633050480</v>
      </c>
      <c r="I51" s="6">
        <v>977000</v>
      </c>
      <c r="J51" s="6">
        <v>1633050480</v>
      </c>
      <c r="K51" s="6">
        <v>546223567</v>
      </c>
      <c r="L51" s="6">
        <v>546223567</v>
      </c>
      <c r="M51" s="6">
        <v>546223567</v>
      </c>
      <c r="N51" s="59">
        <f t="shared" si="2"/>
        <v>0.99940209083876608</v>
      </c>
      <c r="O51" s="64">
        <f t="shared" si="3"/>
        <v>0.33428052691011045</v>
      </c>
    </row>
    <row r="52" spans="1:15" x14ac:dyDescent="0.2">
      <c r="A52" s="27" t="s">
        <v>77</v>
      </c>
      <c r="B52" s="254" t="s">
        <v>78</v>
      </c>
      <c r="C52" s="6">
        <v>2000000</v>
      </c>
      <c r="D52" s="6">
        <v>0</v>
      </c>
      <c r="E52" s="6">
        <v>0</v>
      </c>
      <c r="F52" s="6">
        <v>2000000</v>
      </c>
      <c r="G52" s="6">
        <v>0</v>
      </c>
      <c r="H52" s="6">
        <v>0</v>
      </c>
      <c r="I52" s="6">
        <v>2000000</v>
      </c>
      <c r="J52" s="6">
        <v>0</v>
      </c>
      <c r="K52" s="6">
        <v>0</v>
      </c>
      <c r="L52" s="6">
        <v>0</v>
      </c>
      <c r="M52" s="6">
        <v>0</v>
      </c>
      <c r="N52" s="59">
        <f t="shared" si="2"/>
        <v>0</v>
      </c>
      <c r="O52" s="64">
        <f t="shared" si="3"/>
        <v>0</v>
      </c>
    </row>
    <row r="53" spans="1:15" x14ac:dyDescent="0.2">
      <c r="A53" s="27" t="s">
        <v>79</v>
      </c>
      <c r="B53" s="254" t="s">
        <v>80</v>
      </c>
      <c r="C53" s="6">
        <v>16068000</v>
      </c>
      <c r="D53" s="6">
        <v>0</v>
      </c>
      <c r="E53" s="6">
        <v>0</v>
      </c>
      <c r="F53" s="6">
        <v>16068000</v>
      </c>
      <c r="G53" s="6">
        <v>0</v>
      </c>
      <c r="H53" s="6">
        <v>16068000</v>
      </c>
      <c r="I53" s="6">
        <v>0</v>
      </c>
      <c r="J53" s="6">
        <v>16068000</v>
      </c>
      <c r="K53" s="6">
        <v>2459360</v>
      </c>
      <c r="L53" s="6">
        <v>2459360</v>
      </c>
      <c r="M53" s="6">
        <v>2459360</v>
      </c>
      <c r="N53" s="59">
        <f t="shared" si="2"/>
        <v>1</v>
      </c>
      <c r="O53" s="64">
        <f t="shared" si="3"/>
        <v>0.15305949713716704</v>
      </c>
    </row>
    <row r="54" spans="1:15" ht="24" x14ac:dyDescent="0.2">
      <c r="A54" s="27" t="s">
        <v>81</v>
      </c>
      <c r="B54" s="254" t="s">
        <v>82</v>
      </c>
      <c r="C54" s="6">
        <v>96000000</v>
      </c>
      <c r="D54" s="6">
        <v>0</v>
      </c>
      <c r="E54" s="6">
        <v>0</v>
      </c>
      <c r="F54" s="6">
        <v>96000000</v>
      </c>
      <c r="G54" s="6">
        <v>0</v>
      </c>
      <c r="H54" s="6">
        <v>96000000</v>
      </c>
      <c r="I54" s="6">
        <v>0</v>
      </c>
      <c r="J54" s="6">
        <v>42878410</v>
      </c>
      <c r="K54" s="6">
        <v>42878410</v>
      </c>
      <c r="L54" s="6">
        <v>42878410</v>
      </c>
      <c r="M54" s="6">
        <v>42878410</v>
      </c>
      <c r="N54" s="59">
        <f t="shared" si="2"/>
        <v>0.44665010416666667</v>
      </c>
      <c r="O54" s="64">
        <f t="shared" si="3"/>
        <v>0.44665010416666667</v>
      </c>
    </row>
    <row r="55" spans="1:15" x14ac:dyDescent="0.2">
      <c r="A55" s="27" t="s">
        <v>83</v>
      </c>
      <c r="B55" s="254" t="s">
        <v>84</v>
      </c>
      <c r="C55" s="6">
        <v>15868925</v>
      </c>
      <c r="D55" s="6">
        <v>0</v>
      </c>
      <c r="E55" s="6">
        <v>800</v>
      </c>
      <c r="F55" s="6">
        <v>15868125</v>
      </c>
      <c r="G55" s="6">
        <v>0</v>
      </c>
      <c r="H55" s="6">
        <v>0</v>
      </c>
      <c r="I55" s="6">
        <v>15868125</v>
      </c>
      <c r="J55" s="6">
        <v>0</v>
      </c>
      <c r="K55" s="6">
        <v>0</v>
      </c>
      <c r="L55" s="6">
        <v>0</v>
      </c>
      <c r="M55" s="6">
        <v>0</v>
      </c>
      <c r="N55" s="59">
        <f t="shared" si="2"/>
        <v>0</v>
      </c>
      <c r="O55" s="64">
        <f t="shared" si="3"/>
        <v>0</v>
      </c>
    </row>
    <row r="56" spans="1:15" x14ac:dyDescent="0.2">
      <c r="A56" s="27" t="s">
        <v>85</v>
      </c>
      <c r="B56" s="254" t="s">
        <v>86</v>
      </c>
      <c r="C56" s="6">
        <v>3619178298</v>
      </c>
      <c r="D56" s="6">
        <v>471255246</v>
      </c>
      <c r="E56" s="6">
        <v>0</v>
      </c>
      <c r="F56" s="6">
        <v>4090433544</v>
      </c>
      <c r="G56" s="6">
        <v>0</v>
      </c>
      <c r="H56" s="6">
        <v>3619179098</v>
      </c>
      <c r="I56" s="6">
        <v>471254446</v>
      </c>
      <c r="J56" s="6">
        <v>3619179098</v>
      </c>
      <c r="K56" s="6">
        <v>1501664690</v>
      </c>
      <c r="L56" s="6">
        <v>1501664690</v>
      </c>
      <c r="M56" s="6">
        <v>1501664690</v>
      </c>
      <c r="N56" s="59">
        <f t="shared" si="2"/>
        <v>0.88479107631726384</v>
      </c>
      <c r="O56" s="64">
        <f t="shared" si="3"/>
        <v>0.36711626624583538</v>
      </c>
    </row>
    <row r="57" spans="1:15" x14ac:dyDescent="0.2">
      <c r="A57" s="27" t="s">
        <v>87</v>
      </c>
      <c r="B57" s="254" t="s">
        <v>88</v>
      </c>
      <c r="C57" s="6">
        <v>1100000000</v>
      </c>
      <c r="D57" s="6">
        <v>11383859</v>
      </c>
      <c r="E57" s="6">
        <v>254767718</v>
      </c>
      <c r="F57" s="6">
        <v>856616141</v>
      </c>
      <c r="G57" s="6">
        <v>0</v>
      </c>
      <c r="H57" s="6">
        <v>775040675</v>
      </c>
      <c r="I57" s="6">
        <v>81575466</v>
      </c>
      <c r="J57" s="6">
        <v>775040675</v>
      </c>
      <c r="K57" s="6">
        <v>379294671</v>
      </c>
      <c r="L57" s="6">
        <v>379294671</v>
      </c>
      <c r="M57" s="6">
        <v>379294671</v>
      </c>
      <c r="N57" s="59">
        <f t="shared" si="2"/>
        <v>0.90477010402259039</v>
      </c>
      <c r="O57" s="64">
        <f t="shared" si="3"/>
        <v>0.44278254033039521</v>
      </c>
    </row>
    <row r="58" spans="1:15" ht="24" x14ac:dyDescent="0.2">
      <c r="A58" s="27" t="s">
        <v>89</v>
      </c>
      <c r="B58" s="254" t="s">
        <v>90</v>
      </c>
      <c r="C58" s="6">
        <v>1103694828</v>
      </c>
      <c r="D58" s="6">
        <v>537000000</v>
      </c>
      <c r="E58" s="6">
        <v>3500000</v>
      </c>
      <c r="F58" s="6">
        <v>1637194828</v>
      </c>
      <c r="G58" s="6">
        <v>0</v>
      </c>
      <c r="H58" s="6">
        <v>1597067318</v>
      </c>
      <c r="I58" s="6">
        <v>40127510</v>
      </c>
      <c r="J58" s="6">
        <v>1077075716</v>
      </c>
      <c r="K58" s="6">
        <v>417890092</v>
      </c>
      <c r="L58" s="6">
        <v>417890092</v>
      </c>
      <c r="M58" s="6">
        <v>417890092</v>
      </c>
      <c r="N58" s="59">
        <f t="shared" si="2"/>
        <v>0.65787876774308984</v>
      </c>
      <c r="O58" s="64">
        <f t="shared" si="3"/>
        <v>0.25524762529973005</v>
      </c>
    </row>
    <row r="59" spans="1:15" ht="24" x14ac:dyDescent="0.2">
      <c r="A59" s="27" t="s">
        <v>91</v>
      </c>
      <c r="B59" s="254" t="s">
        <v>92</v>
      </c>
      <c r="C59" s="6">
        <v>103596000</v>
      </c>
      <c r="D59" s="6">
        <v>62980352</v>
      </c>
      <c r="E59" s="6">
        <v>0</v>
      </c>
      <c r="F59" s="6">
        <v>166576352</v>
      </c>
      <c r="G59" s="6">
        <v>0</v>
      </c>
      <c r="H59" s="6">
        <v>102638386.83</v>
      </c>
      <c r="I59" s="6">
        <v>63937965.170000002</v>
      </c>
      <c r="J59" s="6">
        <v>54246363.130000003</v>
      </c>
      <c r="K59" s="6">
        <v>33724978.299999997</v>
      </c>
      <c r="L59" s="6">
        <v>33724978.299999997</v>
      </c>
      <c r="M59" s="6">
        <v>33724978.299999997</v>
      </c>
      <c r="N59" s="59">
        <f t="shared" si="2"/>
        <v>0.32565464712542153</v>
      </c>
      <c r="O59" s="64">
        <f t="shared" si="3"/>
        <v>0.20245958021700461</v>
      </c>
    </row>
    <row r="60" spans="1:15" x14ac:dyDescent="0.2">
      <c r="A60" s="27" t="s">
        <v>93</v>
      </c>
      <c r="B60" s="254" t="s">
        <v>94</v>
      </c>
      <c r="C60" s="6">
        <v>1011618582</v>
      </c>
      <c r="D60" s="6">
        <v>101202310</v>
      </c>
      <c r="E60" s="6">
        <v>11383859</v>
      </c>
      <c r="F60" s="6">
        <v>1101437033</v>
      </c>
      <c r="G60" s="6">
        <v>0</v>
      </c>
      <c r="H60" s="6">
        <v>1026502438.41</v>
      </c>
      <c r="I60" s="6">
        <v>74934594.590000004</v>
      </c>
      <c r="J60" s="6">
        <v>967378371.25999999</v>
      </c>
      <c r="K60" s="6">
        <v>105710975.73</v>
      </c>
      <c r="L60" s="6">
        <v>105710975.73</v>
      </c>
      <c r="M60" s="6">
        <v>105710975.73</v>
      </c>
      <c r="N60" s="59">
        <f t="shared" si="2"/>
        <v>0.87828749377087634</v>
      </c>
      <c r="O60" s="64">
        <f t="shared" si="3"/>
        <v>9.5975505237983039E-2</v>
      </c>
    </row>
    <row r="61" spans="1:15" ht="36" x14ac:dyDescent="0.2">
      <c r="A61" s="27" t="s">
        <v>95</v>
      </c>
      <c r="B61" s="254" t="s">
        <v>96</v>
      </c>
      <c r="C61" s="6">
        <v>501495141</v>
      </c>
      <c r="D61" s="6">
        <v>0</v>
      </c>
      <c r="E61" s="6">
        <v>280000000</v>
      </c>
      <c r="F61" s="6">
        <v>221495141</v>
      </c>
      <c r="G61" s="6">
        <v>0</v>
      </c>
      <c r="H61" s="6">
        <v>204750000</v>
      </c>
      <c r="I61" s="6">
        <v>16745141</v>
      </c>
      <c r="J61" s="6">
        <v>77676784.049999997</v>
      </c>
      <c r="K61" s="6">
        <v>1248867.46</v>
      </c>
      <c r="L61" s="6">
        <v>1248867.46</v>
      </c>
      <c r="M61" s="6">
        <v>1248867.46</v>
      </c>
      <c r="N61" s="59">
        <f t="shared" si="2"/>
        <v>0.35069294838391057</v>
      </c>
      <c r="O61" s="64">
        <f t="shared" si="3"/>
        <v>5.6383514977423367E-3</v>
      </c>
    </row>
    <row r="62" spans="1:15" ht="36" x14ac:dyDescent="0.2">
      <c r="A62" s="27" t="s">
        <v>97</v>
      </c>
      <c r="B62" s="254" t="s">
        <v>98</v>
      </c>
      <c r="C62" s="6">
        <v>30000000</v>
      </c>
      <c r="D62" s="6">
        <v>0</v>
      </c>
      <c r="E62" s="6">
        <v>0</v>
      </c>
      <c r="F62" s="6">
        <v>30000000</v>
      </c>
      <c r="G62" s="6">
        <v>0</v>
      </c>
      <c r="H62" s="6">
        <v>30000000</v>
      </c>
      <c r="I62" s="6">
        <v>0</v>
      </c>
      <c r="J62" s="6">
        <v>30000000</v>
      </c>
      <c r="K62" s="6">
        <v>8840100</v>
      </c>
      <c r="L62" s="6">
        <v>8840100</v>
      </c>
      <c r="M62" s="6">
        <v>8840100</v>
      </c>
      <c r="N62" s="59">
        <f t="shared" si="2"/>
        <v>1</v>
      </c>
      <c r="O62" s="64">
        <f t="shared" si="3"/>
        <v>0.29466999999999999</v>
      </c>
    </row>
    <row r="63" spans="1:15" ht="24" x14ac:dyDescent="0.2">
      <c r="A63" s="27" t="s">
        <v>99</v>
      </c>
      <c r="B63" s="254" t="s">
        <v>100</v>
      </c>
      <c r="C63" s="6">
        <v>65000000</v>
      </c>
      <c r="D63" s="6">
        <v>0</v>
      </c>
      <c r="E63" s="6">
        <v>0</v>
      </c>
      <c r="F63" s="6">
        <v>65000000</v>
      </c>
      <c r="G63" s="6">
        <v>0</v>
      </c>
      <c r="H63" s="6">
        <v>65000000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9">
        <f t="shared" si="2"/>
        <v>0</v>
      </c>
      <c r="O63" s="64">
        <f t="shared" si="3"/>
        <v>0</v>
      </c>
    </row>
    <row r="64" spans="1:15" ht="36" x14ac:dyDescent="0.2">
      <c r="A64" s="27" t="s">
        <v>101</v>
      </c>
      <c r="B64" s="254" t="s">
        <v>102</v>
      </c>
      <c r="C64" s="6">
        <v>10000000</v>
      </c>
      <c r="D64" s="6">
        <v>0</v>
      </c>
      <c r="E64" s="6">
        <v>0</v>
      </c>
      <c r="F64" s="6">
        <v>10000000</v>
      </c>
      <c r="G64" s="6">
        <v>0</v>
      </c>
      <c r="H64" s="6">
        <v>10000000</v>
      </c>
      <c r="I64" s="6">
        <v>0</v>
      </c>
      <c r="J64" s="6">
        <v>888620</v>
      </c>
      <c r="K64" s="6">
        <v>888620</v>
      </c>
      <c r="L64" s="6">
        <v>888620</v>
      </c>
      <c r="M64" s="6">
        <v>888620</v>
      </c>
      <c r="N64" s="59">
        <f t="shared" si="2"/>
        <v>8.8861999999999997E-2</v>
      </c>
      <c r="O64" s="64">
        <f t="shared" si="3"/>
        <v>8.8861999999999997E-2</v>
      </c>
    </row>
    <row r="65" spans="1:15" ht="24" x14ac:dyDescent="0.2">
      <c r="A65" s="27" t="s">
        <v>103</v>
      </c>
      <c r="B65" s="254" t="s">
        <v>104</v>
      </c>
      <c r="C65" s="6">
        <v>1050000000</v>
      </c>
      <c r="D65" s="6">
        <v>50000000</v>
      </c>
      <c r="E65" s="6">
        <v>0</v>
      </c>
      <c r="F65" s="6">
        <v>1100000000</v>
      </c>
      <c r="G65" s="6">
        <v>0</v>
      </c>
      <c r="H65" s="6">
        <v>1099517993</v>
      </c>
      <c r="I65" s="6">
        <v>482007</v>
      </c>
      <c r="J65" s="6">
        <v>999517993</v>
      </c>
      <c r="K65" s="6">
        <v>0</v>
      </c>
      <c r="L65" s="6">
        <v>0</v>
      </c>
      <c r="M65" s="6">
        <v>0</v>
      </c>
      <c r="N65" s="59">
        <f t="shared" si="2"/>
        <v>0.90865272090909088</v>
      </c>
      <c r="O65" s="64">
        <f t="shared" si="3"/>
        <v>0</v>
      </c>
    </row>
    <row r="66" spans="1:15" ht="12.75" thickBot="1" x14ac:dyDescent="0.25">
      <c r="A66" s="32" t="s">
        <v>105</v>
      </c>
      <c r="B66" s="255" t="s">
        <v>106</v>
      </c>
      <c r="C66" s="33">
        <v>600000000</v>
      </c>
      <c r="D66" s="33">
        <v>0</v>
      </c>
      <c r="E66" s="33">
        <v>12000000</v>
      </c>
      <c r="F66" s="33">
        <v>588000000</v>
      </c>
      <c r="G66" s="33">
        <v>0</v>
      </c>
      <c r="H66" s="33">
        <v>301155068</v>
      </c>
      <c r="I66" s="33">
        <v>286844932</v>
      </c>
      <c r="J66" s="33">
        <v>272310104</v>
      </c>
      <c r="K66" s="33">
        <v>263505387</v>
      </c>
      <c r="L66" s="33">
        <v>263505387</v>
      </c>
      <c r="M66" s="33">
        <v>254659015</v>
      </c>
      <c r="N66" s="59">
        <f t="shared" si="2"/>
        <v>0.46311242176870748</v>
      </c>
      <c r="O66" s="64">
        <f t="shared" si="3"/>
        <v>0.44813841326530612</v>
      </c>
    </row>
    <row r="67" spans="1:15" s="8" customFormat="1" ht="13.5" thickTop="1" thickBot="1" x14ac:dyDescent="0.25">
      <c r="A67" s="349" t="s">
        <v>167</v>
      </c>
      <c r="B67" s="350"/>
      <c r="C67" s="34">
        <f>SUM(C68:C71)</f>
        <v>10872048000</v>
      </c>
      <c r="D67" s="34">
        <f t="shared" ref="D67:M67" si="13">SUM(D68:D71)</f>
        <v>0</v>
      </c>
      <c r="E67" s="34">
        <f t="shared" si="13"/>
        <v>745369390</v>
      </c>
      <c r="F67" s="34">
        <f t="shared" si="13"/>
        <v>10126678610</v>
      </c>
      <c r="G67" s="34">
        <f t="shared" si="13"/>
        <v>9254630610</v>
      </c>
      <c r="H67" s="34">
        <f t="shared" si="13"/>
        <v>114048000</v>
      </c>
      <c r="I67" s="34">
        <f t="shared" si="13"/>
        <v>758000000</v>
      </c>
      <c r="J67" s="34">
        <f t="shared" si="13"/>
        <v>75183605</v>
      </c>
      <c r="K67" s="34">
        <f t="shared" si="13"/>
        <v>74610254</v>
      </c>
      <c r="L67" s="34">
        <f t="shared" si="13"/>
        <v>74610254</v>
      </c>
      <c r="M67" s="34">
        <f t="shared" si="13"/>
        <v>74610254</v>
      </c>
      <c r="N67" s="69">
        <f t="shared" si="2"/>
        <v>7.4243103682343483E-3</v>
      </c>
      <c r="O67" s="70">
        <f t="shared" si="3"/>
        <v>7.3676924955753086E-3</v>
      </c>
    </row>
    <row r="68" spans="1:15" s="8" customFormat="1" ht="23.25" thickTop="1" x14ac:dyDescent="0.2">
      <c r="A68" s="281" t="s">
        <v>168</v>
      </c>
      <c r="B68" s="259" t="s">
        <v>169</v>
      </c>
      <c r="C68" s="51">
        <v>10000000000</v>
      </c>
      <c r="D68" s="51"/>
      <c r="E68" s="51">
        <v>745369390</v>
      </c>
      <c r="F68" s="51">
        <v>9254630610</v>
      </c>
      <c r="G68" s="51">
        <v>9254630610</v>
      </c>
      <c r="H68" s="51"/>
      <c r="I68" s="51"/>
      <c r="J68" s="51"/>
      <c r="K68" s="51"/>
      <c r="L68" s="51"/>
      <c r="M68" s="51"/>
      <c r="N68" s="61">
        <f t="shared" si="2"/>
        <v>0</v>
      </c>
      <c r="O68" s="63">
        <f t="shared" si="3"/>
        <v>0</v>
      </c>
    </row>
    <row r="69" spans="1:15" x14ac:dyDescent="0.2">
      <c r="A69" s="27" t="s">
        <v>107</v>
      </c>
      <c r="B69" s="254" t="s">
        <v>108</v>
      </c>
      <c r="C69" s="6">
        <v>74048000</v>
      </c>
      <c r="D69" s="6">
        <v>0</v>
      </c>
      <c r="E69" s="6">
        <v>0</v>
      </c>
      <c r="F69" s="6">
        <v>74048000</v>
      </c>
      <c r="G69" s="6">
        <v>0</v>
      </c>
      <c r="H69" s="6">
        <v>74048000</v>
      </c>
      <c r="I69" s="6">
        <v>0</v>
      </c>
      <c r="J69" s="6">
        <v>36831608</v>
      </c>
      <c r="K69" s="6">
        <v>36258257</v>
      </c>
      <c r="L69" s="6">
        <v>36258257</v>
      </c>
      <c r="M69" s="6">
        <v>36258257</v>
      </c>
      <c r="N69" s="59">
        <f t="shared" si="2"/>
        <v>0.49740179343128782</v>
      </c>
      <c r="O69" s="64">
        <f t="shared" si="3"/>
        <v>0.48965882940795158</v>
      </c>
    </row>
    <row r="70" spans="1:15" ht="24" x14ac:dyDescent="0.2">
      <c r="A70" s="27" t="s">
        <v>109</v>
      </c>
      <c r="B70" s="254" t="s">
        <v>110</v>
      </c>
      <c r="C70" s="6">
        <v>40000000</v>
      </c>
      <c r="D70" s="6">
        <v>0</v>
      </c>
      <c r="E70" s="6">
        <v>0</v>
      </c>
      <c r="F70" s="6">
        <v>40000000</v>
      </c>
      <c r="G70" s="6">
        <v>0</v>
      </c>
      <c r="H70" s="6">
        <v>40000000</v>
      </c>
      <c r="I70" s="6">
        <v>0</v>
      </c>
      <c r="J70" s="6">
        <v>38351997</v>
      </c>
      <c r="K70" s="6">
        <v>38351997</v>
      </c>
      <c r="L70" s="6">
        <v>38351997</v>
      </c>
      <c r="M70" s="6">
        <v>38351997</v>
      </c>
      <c r="N70" s="59">
        <f t="shared" si="2"/>
        <v>0.958799925</v>
      </c>
      <c r="O70" s="64">
        <f t="shared" si="3"/>
        <v>0.958799925</v>
      </c>
    </row>
    <row r="71" spans="1:15" ht="12.75" thickBot="1" x14ac:dyDescent="0.25">
      <c r="A71" s="32" t="s">
        <v>111</v>
      </c>
      <c r="B71" s="255" t="s">
        <v>112</v>
      </c>
      <c r="C71" s="33">
        <v>758000000</v>
      </c>
      <c r="D71" s="33">
        <v>0</v>
      </c>
      <c r="E71" s="33">
        <v>0</v>
      </c>
      <c r="F71" s="33">
        <v>758000000</v>
      </c>
      <c r="G71" s="33">
        <v>0</v>
      </c>
      <c r="H71" s="33">
        <v>0</v>
      </c>
      <c r="I71" s="33">
        <v>758000000</v>
      </c>
      <c r="J71" s="33">
        <v>0</v>
      </c>
      <c r="K71" s="33">
        <v>0</v>
      </c>
      <c r="L71" s="33">
        <v>0</v>
      </c>
      <c r="M71" s="33">
        <v>0</v>
      </c>
      <c r="N71" s="59">
        <f t="shared" si="2"/>
        <v>0</v>
      </c>
      <c r="O71" s="64">
        <f t="shared" si="3"/>
        <v>0</v>
      </c>
    </row>
    <row r="72" spans="1:15" s="8" customFormat="1" ht="13.5" thickTop="1" thickBot="1" x14ac:dyDescent="0.25">
      <c r="A72" s="349" t="s">
        <v>170</v>
      </c>
      <c r="B72" s="350"/>
      <c r="C72" s="34">
        <f>SUM(C73:C75)</f>
        <v>173559000</v>
      </c>
      <c r="D72" s="34">
        <f t="shared" ref="D72:M72" si="14">SUM(D73:D75)</f>
        <v>0</v>
      </c>
      <c r="E72" s="34">
        <f t="shared" si="14"/>
        <v>0</v>
      </c>
      <c r="F72" s="34">
        <f t="shared" si="14"/>
        <v>173559000</v>
      </c>
      <c r="G72" s="34">
        <f t="shared" si="14"/>
        <v>0</v>
      </c>
      <c r="H72" s="34">
        <f t="shared" si="14"/>
        <v>14262000</v>
      </c>
      <c r="I72" s="34">
        <f t="shared" si="14"/>
        <v>159297000</v>
      </c>
      <c r="J72" s="34">
        <f t="shared" si="14"/>
        <v>14170000</v>
      </c>
      <c r="K72" s="34">
        <f t="shared" si="14"/>
        <v>14170000</v>
      </c>
      <c r="L72" s="34">
        <f t="shared" si="14"/>
        <v>14170000</v>
      </c>
      <c r="M72" s="34">
        <f t="shared" si="14"/>
        <v>13708000</v>
      </c>
      <c r="N72" s="69">
        <f t="shared" si="2"/>
        <v>8.164370617484544E-2</v>
      </c>
      <c r="O72" s="70">
        <f t="shared" si="3"/>
        <v>8.164370617484544E-2</v>
      </c>
    </row>
    <row r="73" spans="1:15" ht="12.75" thickTop="1" x14ac:dyDescent="0.2">
      <c r="A73" s="44" t="s">
        <v>113</v>
      </c>
      <c r="B73" s="256" t="s">
        <v>114</v>
      </c>
      <c r="C73" s="22">
        <v>20000000</v>
      </c>
      <c r="D73" s="22">
        <v>0</v>
      </c>
      <c r="E73" s="22">
        <v>0</v>
      </c>
      <c r="F73" s="22">
        <v>20000000</v>
      </c>
      <c r="G73" s="22">
        <v>0</v>
      </c>
      <c r="H73" s="22">
        <v>13708000</v>
      </c>
      <c r="I73" s="22">
        <v>6292000</v>
      </c>
      <c r="J73" s="22">
        <v>13708000</v>
      </c>
      <c r="K73" s="22">
        <v>13708000</v>
      </c>
      <c r="L73" s="22">
        <v>13708000</v>
      </c>
      <c r="M73" s="22">
        <v>13708000</v>
      </c>
      <c r="N73" s="59">
        <f t="shared" si="2"/>
        <v>0.68540000000000001</v>
      </c>
      <c r="O73" s="64">
        <f t="shared" si="3"/>
        <v>0.68540000000000001</v>
      </c>
    </row>
    <row r="74" spans="1:15" x14ac:dyDescent="0.2">
      <c r="A74" s="27" t="s">
        <v>115</v>
      </c>
      <c r="B74" s="254" t="s">
        <v>116</v>
      </c>
      <c r="C74" s="6">
        <v>1711000</v>
      </c>
      <c r="D74" s="6">
        <v>0</v>
      </c>
      <c r="E74" s="6">
        <v>0</v>
      </c>
      <c r="F74" s="6">
        <v>1711000</v>
      </c>
      <c r="G74" s="6">
        <v>0</v>
      </c>
      <c r="H74" s="6">
        <v>554000</v>
      </c>
      <c r="I74" s="6">
        <v>1157000</v>
      </c>
      <c r="J74" s="6">
        <v>462000</v>
      </c>
      <c r="K74" s="6">
        <v>462000</v>
      </c>
      <c r="L74" s="6">
        <v>462000</v>
      </c>
      <c r="M74" s="6">
        <v>0</v>
      </c>
      <c r="N74" s="59">
        <f t="shared" ref="N74:N88" si="15">+J74/F74</f>
        <v>0.27001753360607833</v>
      </c>
      <c r="O74" s="64">
        <f t="shared" ref="O74:O88" si="16">+K74/F74</f>
        <v>0.27001753360607833</v>
      </c>
    </row>
    <row r="75" spans="1:15" ht="12.75" thickBot="1" x14ac:dyDescent="0.25">
      <c r="A75" s="282" t="s">
        <v>172</v>
      </c>
      <c r="B75" s="260" t="s">
        <v>173</v>
      </c>
      <c r="C75" s="33">
        <v>151848000</v>
      </c>
      <c r="D75" s="33"/>
      <c r="E75" s="33"/>
      <c r="F75" s="33">
        <v>151848000</v>
      </c>
      <c r="G75" s="33"/>
      <c r="H75" s="33"/>
      <c r="I75" s="33">
        <v>151848000</v>
      </c>
      <c r="J75" s="33"/>
      <c r="K75" s="33"/>
      <c r="L75" s="33"/>
      <c r="M75" s="33"/>
      <c r="N75" s="59">
        <f t="shared" si="15"/>
        <v>0</v>
      </c>
      <c r="O75" s="64">
        <f t="shared" si="16"/>
        <v>0</v>
      </c>
    </row>
    <row r="76" spans="1:15" s="8" customFormat="1" ht="14.25" thickTop="1" thickBot="1" x14ac:dyDescent="0.25">
      <c r="A76" s="343" t="s">
        <v>171</v>
      </c>
      <c r="B76" s="344"/>
      <c r="C76" s="34">
        <f>SUM(C77:C87)</f>
        <v>21000000000</v>
      </c>
      <c r="D76" s="34">
        <f t="shared" ref="D76:M76" si="17">SUM(D77:D87)</f>
        <v>0</v>
      </c>
      <c r="E76" s="34">
        <f t="shared" si="17"/>
        <v>0</v>
      </c>
      <c r="F76" s="34">
        <f t="shared" si="17"/>
        <v>21000000000</v>
      </c>
      <c r="G76" s="34">
        <f t="shared" si="17"/>
        <v>0</v>
      </c>
      <c r="H76" s="34">
        <f t="shared" si="17"/>
        <v>13575528434.309999</v>
      </c>
      <c r="I76" s="34">
        <f t="shared" si="17"/>
        <v>7424471565.6900005</v>
      </c>
      <c r="J76" s="34">
        <f t="shared" si="17"/>
        <v>12180609651.65</v>
      </c>
      <c r="K76" s="34">
        <f t="shared" si="17"/>
        <v>3280859335.8099999</v>
      </c>
      <c r="L76" s="34">
        <f t="shared" si="17"/>
        <v>3280859335.8099999</v>
      </c>
      <c r="M76" s="34">
        <f t="shared" si="17"/>
        <v>3280112177.8099999</v>
      </c>
      <c r="N76" s="69">
        <f t="shared" si="15"/>
        <v>0.58002903103095238</v>
      </c>
      <c r="O76" s="70">
        <f t="shared" si="16"/>
        <v>0.15623139694333332</v>
      </c>
    </row>
    <row r="77" spans="1:15" ht="72.75" thickTop="1" x14ac:dyDescent="0.2">
      <c r="A77" s="44" t="s">
        <v>117</v>
      </c>
      <c r="B77" s="256" t="s">
        <v>118</v>
      </c>
      <c r="C77" s="22">
        <v>5478939178</v>
      </c>
      <c r="D77" s="22">
        <v>0</v>
      </c>
      <c r="E77" s="22">
        <v>0</v>
      </c>
      <c r="F77" s="22">
        <v>5478939178</v>
      </c>
      <c r="G77" s="22">
        <v>0</v>
      </c>
      <c r="H77" s="22">
        <v>5189163128</v>
      </c>
      <c r="I77" s="22">
        <v>289776050</v>
      </c>
      <c r="J77" s="22">
        <v>4930856981</v>
      </c>
      <c r="K77" s="22">
        <v>1489028445.5</v>
      </c>
      <c r="L77" s="22">
        <v>1489028445.5</v>
      </c>
      <c r="M77" s="22">
        <v>1489028445.5</v>
      </c>
      <c r="N77" s="59">
        <f t="shared" si="15"/>
        <v>0.89996563582951317</v>
      </c>
      <c r="O77" s="64">
        <f t="shared" si="16"/>
        <v>0.27177312927272651</v>
      </c>
    </row>
    <row r="78" spans="1:15" ht="72" x14ac:dyDescent="0.2">
      <c r="A78" s="27" t="s">
        <v>119</v>
      </c>
      <c r="B78" s="254" t="s">
        <v>120</v>
      </c>
      <c r="C78" s="6">
        <v>841218420</v>
      </c>
      <c r="D78" s="6">
        <v>0</v>
      </c>
      <c r="E78" s="6">
        <v>0</v>
      </c>
      <c r="F78" s="6">
        <v>841218420</v>
      </c>
      <c r="G78" s="6">
        <v>0</v>
      </c>
      <c r="H78" s="6">
        <v>593053472</v>
      </c>
      <c r="I78" s="6">
        <v>248164948</v>
      </c>
      <c r="J78" s="6">
        <v>580775721</v>
      </c>
      <c r="K78" s="6">
        <v>174228176.5</v>
      </c>
      <c r="L78" s="6">
        <v>174228176.5</v>
      </c>
      <c r="M78" s="6">
        <v>173481018.5</v>
      </c>
      <c r="N78" s="59">
        <f t="shared" si="15"/>
        <v>0.69039824520247661</v>
      </c>
      <c r="O78" s="64">
        <f t="shared" si="16"/>
        <v>0.20711407686484087</v>
      </c>
    </row>
    <row r="79" spans="1:15" ht="72" x14ac:dyDescent="0.2">
      <c r="A79" s="27" t="s">
        <v>121</v>
      </c>
      <c r="B79" s="254" t="s">
        <v>122</v>
      </c>
      <c r="C79" s="6">
        <v>2113630925</v>
      </c>
      <c r="D79" s="6">
        <v>0</v>
      </c>
      <c r="E79" s="6">
        <v>0</v>
      </c>
      <c r="F79" s="6">
        <v>2113630925</v>
      </c>
      <c r="G79" s="6">
        <v>0</v>
      </c>
      <c r="H79" s="6">
        <v>1762586938</v>
      </c>
      <c r="I79" s="6">
        <v>351043987</v>
      </c>
      <c r="J79" s="6">
        <v>1430682070</v>
      </c>
      <c r="K79" s="6">
        <v>389249208.5</v>
      </c>
      <c r="L79" s="6">
        <v>389249208.5</v>
      </c>
      <c r="M79" s="6">
        <v>389249208.5</v>
      </c>
      <c r="N79" s="59">
        <f t="shared" si="15"/>
        <v>0.67688358127140857</v>
      </c>
      <c r="O79" s="64">
        <f t="shared" si="16"/>
        <v>0.18416138971850063</v>
      </c>
    </row>
    <row r="80" spans="1:15" ht="48" x14ac:dyDescent="0.2">
      <c r="A80" s="27" t="s">
        <v>123</v>
      </c>
      <c r="B80" s="254" t="s">
        <v>124</v>
      </c>
      <c r="C80" s="6">
        <v>550000000</v>
      </c>
      <c r="D80" s="6">
        <v>0</v>
      </c>
      <c r="E80" s="6">
        <v>0</v>
      </c>
      <c r="F80" s="6">
        <v>550000000</v>
      </c>
      <c r="G80" s="6">
        <v>0</v>
      </c>
      <c r="H80" s="6">
        <v>0</v>
      </c>
      <c r="I80" s="6">
        <v>550000000</v>
      </c>
      <c r="J80" s="6">
        <v>0</v>
      </c>
      <c r="K80" s="6">
        <v>0</v>
      </c>
      <c r="L80" s="6">
        <v>0</v>
      </c>
      <c r="M80" s="6">
        <v>0</v>
      </c>
      <c r="N80" s="59">
        <f t="shared" si="15"/>
        <v>0</v>
      </c>
      <c r="O80" s="64">
        <f t="shared" si="16"/>
        <v>0</v>
      </c>
    </row>
    <row r="81" spans="1:15" ht="84" x14ac:dyDescent="0.2">
      <c r="A81" s="27" t="s">
        <v>125</v>
      </c>
      <c r="B81" s="254" t="s">
        <v>126</v>
      </c>
      <c r="C81" s="6">
        <v>3740440000</v>
      </c>
      <c r="D81" s="6">
        <v>0</v>
      </c>
      <c r="E81" s="6">
        <v>0</v>
      </c>
      <c r="F81" s="6">
        <v>3740440000</v>
      </c>
      <c r="G81" s="6">
        <v>0</v>
      </c>
      <c r="H81" s="6">
        <v>1586266667</v>
      </c>
      <c r="I81" s="6">
        <v>2154173333</v>
      </c>
      <c r="J81" s="6">
        <v>1041266667</v>
      </c>
      <c r="K81" s="6">
        <v>322886667</v>
      </c>
      <c r="L81" s="6">
        <v>322886667</v>
      </c>
      <c r="M81" s="6">
        <v>322886667</v>
      </c>
      <c r="N81" s="59">
        <f t="shared" si="15"/>
        <v>0.27838079664424509</v>
      </c>
      <c r="O81" s="64">
        <f t="shared" si="16"/>
        <v>8.6323177754488778E-2</v>
      </c>
    </row>
    <row r="82" spans="1:15" ht="84" x14ac:dyDescent="0.2">
      <c r="A82" s="27" t="s">
        <v>127</v>
      </c>
      <c r="B82" s="254" t="s">
        <v>128</v>
      </c>
      <c r="C82" s="6">
        <v>1030770275</v>
      </c>
      <c r="D82" s="6">
        <v>0</v>
      </c>
      <c r="E82" s="6">
        <v>0</v>
      </c>
      <c r="F82" s="6">
        <v>1030770275</v>
      </c>
      <c r="G82" s="6">
        <v>0</v>
      </c>
      <c r="H82" s="6">
        <v>248366667</v>
      </c>
      <c r="I82" s="6">
        <v>782403608</v>
      </c>
      <c r="J82" s="6">
        <v>247800001</v>
      </c>
      <c r="K82" s="6">
        <v>84299326</v>
      </c>
      <c r="L82" s="6">
        <v>84299326</v>
      </c>
      <c r="M82" s="6">
        <v>84299326</v>
      </c>
      <c r="N82" s="59">
        <f t="shared" si="15"/>
        <v>0.24040274250244556</v>
      </c>
      <c r="O82" s="64">
        <f t="shared" si="16"/>
        <v>8.1782845358050318E-2</v>
      </c>
    </row>
    <row r="83" spans="1:15" ht="72" x14ac:dyDescent="0.2">
      <c r="A83" s="27" t="s">
        <v>129</v>
      </c>
      <c r="B83" s="254" t="s">
        <v>130</v>
      </c>
      <c r="C83" s="6">
        <v>515323489</v>
      </c>
      <c r="D83" s="6">
        <v>0</v>
      </c>
      <c r="E83" s="6">
        <v>0</v>
      </c>
      <c r="F83" s="6">
        <v>515323489</v>
      </c>
      <c r="G83" s="6">
        <v>0</v>
      </c>
      <c r="H83" s="6">
        <v>0</v>
      </c>
      <c r="I83" s="6">
        <v>515323489</v>
      </c>
      <c r="J83" s="6">
        <v>0</v>
      </c>
      <c r="K83" s="6">
        <v>0</v>
      </c>
      <c r="L83" s="6">
        <v>0</v>
      </c>
      <c r="M83" s="6">
        <v>0</v>
      </c>
      <c r="N83" s="59">
        <f t="shared" si="15"/>
        <v>0</v>
      </c>
      <c r="O83" s="64">
        <f t="shared" si="16"/>
        <v>0</v>
      </c>
    </row>
    <row r="84" spans="1:15" ht="72" x14ac:dyDescent="0.2">
      <c r="A84" s="27" t="s">
        <v>131</v>
      </c>
      <c r="B84" s="254" t="s">
        <v>132</v>
      </c>
      <c r="C84" s="6">
        <v>2401001710</v>
      </c>
      <c r="D84" s="6">
        <v>0</v>
      </c>
      <c r="E84" s="6">
        <v>0</v>
      </c>
      <c r="F84" s="6">
        <v>2401001710</v>
      </c>
      <c r="G84" s="6">
        <v>0</v>
      </c>
      <c r="H84" s="6">
        <v>1526961990.3099999</v>
      </c>
      <c r="I84" s="6">
        <v>874039719.69000006</v>
      </c>
      <c r="J84" s="6">
        <v>1383444158.6500001</v>
      </c>
      <c r="K84" s="6">
        <v>300607498.31</v>
      </c>
      <c r="L84" s="6">
        <v>300607498.31</v>
      </c>
      <c r="M84" s="6">
        <v>300607498.31</v>
      </c>
      <c r="N84" s="59">
        <f t="shared" si="15"/>
        <v>0.57619457449282707</v>
      </c>
      <c r="O84" s="64">
        <f t="shared" si="16"/>
        <v>0.12520086806185574</v>
      </c>
    </row>
    <row r="85" spans="1:15" ht="72" x14ac:dyDescent="0.2">
      <c r="A85" s="27" t="s">
        <v>133</v>
      </c>
      <c r="B85" s="254" t="s">
        <v>134</v>
      </c>
      <c r="C85" s="6">
        <v>1358500000</v>
      </c>
      <c r="D85" s="6">
        <v>0</v>
      </c>
      <c r="E85" s="6">
        <v>0</v>
      </c>
      <c r="F85" s="6">
        <v>1358500000</v>
      </c>
      <c r="G85" s="6">
        <v>0</v>
      </c>
      <c r="H85" s="6">
        <v>1267137572</v>
      </c>
      <c r="I85" s="6">
        <v>91362428</v>
      </c>
      <c r="J85" s="6">
        <v>1173096782</v>
      </c>
      <c r="K85" s="6">
        <v>103708333</v>
      </c>
      <c r="L85" s="6">
        <v>103708333</v>
      </c>
      <c r="M85" s="6">
        <v>103708333</v>
      </c>
      <c r="N85" s="59">
        <f t="shared" si="15"/>
        <v>0.86352357894736842</v>
      </c>
      <c r="O85" s="64">
        <f t="shared" si="16"/>
        <v>7.6340326094957681E-2</v>
      </c>
    </row>
    <row r="86" spans="1:15" ht="72" x14ac:dyDescent="0.2">
      <c r="A86" s="27" t="s">
        <v>135</v>
      </c>
      <c r="B86" s="254" t="s">
        <v>136</v>
      </c>
      <c r="C86" s="6">
        <v>1276000000</v>
      </c>
      <c r="D86" s="6">
        <v>0</v>
      </c>
      <c r="E86" s="6">
        <v>0</v>
      </c>
      <c r="F86" s="6">
        <v>1276000000</v>
      </c>
      <c r="G86" s="6">
        <v>0</v>
      </c>
      <c r="H86" s="6">
        <v>339500000</v>
      </c>
      <c r="I86" s="6">
        <v>936500000</v>
      </c>
      <c r="J86" s="6">
        <v>339500000</v>
      </c>
      <c r="K86" s="6">
        <v>116106667</v>
      </c>
      <c r="L86" s="6">
        <v>116106667</v>
      </c>
      <c r="M86" s="6">
        <v>116106667</v>
      </c>
      <c r="N86" s="59">
        <f t="shared" si="15"/>
        <v>0.26606583072100315</v>
      </c>
      <c r="O86" s="64">
        <f t="shared" si="16"/>
        <v>9.0992685736677112E-2</v>
      </c>
    </row>
    <row r="87" spans="1:15" ht="84.75" thickBot="1" x14ac:dyDescent="0.25">
      <c r="A87" s="32" t="s">
        <v>137</v>
      </c>
      <c r="B87" s="255" t="s">
        <v>138</v>
      </c>
      <c r="C87" s="33">
        <v>1694176003</v>
      </c>
      <c r="D87" s="33">
        <v>0</v>
      </c>
      <c r="E87" s="33">
        <v>0</v>
      </c>
      <c r="F87" s="33">
        <v>1694176003</v>
      </c>
      <c r="G87" s="33">
        <v>0</v>
      </c>
      <c r="H87" s="33">
        <v>1062492000</v>
      </c>
      <c r="I87" s="33">
        <v>631684003</v>
      </c>
      <c r="J87" s="33">
        <v>1053187271</v>
      </c>
      <c r="K87" s="33">
        <v>300745014</v>
      </c>
      <c r="L87" s="33">
        <v>300745014</v>
      </c>
      <c r="M87" s="33">
        <v>300745014</v>
      </c>
      <c r="N87" s="59">
        <f t="shared" si="15"/>
        <v>0.62165162836390386</v>
      </c>
      <c r="O87" s="64">
        <f t="shared" si="16"/>
        <v>0.17751698375342884</v>
      </c>
    </row>
    <row r="88" spans="1:15" s="8" customFormat="1" ht="13.5" thickTop="1" thickBot="1" x14ac:dyDescent="0.25">
      <c r="A88" s="343" t="s">
        <v>174</v>
      </c>
      <c r="B88" s="344" t="s">
        <v>0</v>
      </c>
      <c r="C88" s="34">
        <f>+C9+C76</f>
        <v>63023489000</v>
      </c>
      <c r="D88" s="34">
        <f t="shared" ref="D88:M88" si="18">+D9+D76</f>
        <v>1447021767</v>
      </c>
      <c r="E88" s="34">
        <f t="shared" si="18"/>
        <v>2447021767</v>
      </c>
      <c r="F88" s="34">
        <f t="shared" si="18"/>
        <v>62023489000</v>
      </c>
      <c r="G88" s="34">
        <f t="shared" si="18"/>
        <v>10806275610</v>
      </c>
      <c r="H88" s="34">
        <f t="shared" si="18"/>
        <v>41612110038.589996</v>
      </c>
      <c r="I88" s="34">
        <f t="shared" si="18"/>
        <v>9605103351.4099998</v>
      </c>
      <c r="J88" s="34">
        <f t="shared" si="18"/>
        <v>28297982101.130001</v>
      </c>
      <c r="K88" s="34">
        <f t="shared" si="18"/>
        <v>13072980397.68</v>
      </c>
      <c r="L88" s="34">
        <f t="shared" si="18"/>
        <v>13069401126.68</v>
      </c>
      <c r="M88" s="34">
        <f t="shared" si="18"/>
        <v>13059345596.68</v>
      </c>
      <c r="N88" s="69">
        <f t="shared" si="15"/>
        <v>0.45624621506103924</v>
      </c>
      <c r="O88" s="70">
        <f t="shared" si="16"/>
        <v>0.21077466953979324</v>
      </c>
    </row>
    <row r="89" spans="1:15" ht="12.75" thickTop="1" x14ac:dyDescent="0.2">
      <c r="A89" s="16" t="s">
        <v>175</v>
      </c>
      <c r="B89" s="264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</row>
  </sheetData>
  <mergeCells count="10">
    <mergeCell ref="A88:B88"/>
    <mergeCell ref="A10:B10"/>
    <mergeCell ref="A4:M4"/>
    <mergeCell ref="A5:M5"/>
    <mergeCell ref="A6:M6"/>
    <mergeCell ref="A9:B9"/>
    <mergeCell ref="A39:B39"/>
    <mergeCell ref="A67:B67"/>
    <mergeCell ref="A72:B72"/>
    <mergeCell ref="A76:B7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4"/>
  <sheetViews>
    <sheetView topLeftCell="A24" workbookViewId="0">
      <selection activeCell="C56" sqref="C56"/>
    </sheetView>
  </sheetViews>
  <sheetFormatPr baseColWidth="10" defaultColWidth="11.42578125" defaultRowHeight="12" x14ac:dyDescent="0.2"/>
  <cols>
    <col min="1" max="1" width="21.5703125" style="2" customWidth="1"/>
    <col min="2" max="2" width="37.5703125" style="261" customWidth="1"/>
    <col min="3" max="13" width="18.85546875" style="2" customWidth="1"/>
    <col min="14" max="14" width="8.42578125" style="59" customWidth="1"/>
    <col min="15" max="15" width="10.28515625" style="59" customWidth="1"/>
    <col min="16" max="16384" width="11.42578125" style="2"/>
  </cols>
  <sheetData>
    <row r="1" spans="1:15" x14ac:dyDescent="0.2">
      <c r="A1" s="276"/>
      <c r="B1" s="251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x14ac:dyDescent="0.2">
      <c r="A2" s="276"/>
      <c r="B2" s="251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x14ac:dyDescent="0.2">
      <c r="A3" s="276" t="s">
        <v>1</v>
      </c>
      <c r="B3" s="252" t="s">
        <v>140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</row>
    <row r="4" spans="1:15" ht="15" x14ac:dyDescent="0.2">
      <c r="A4" s="323" t="s">
        <v>176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</row>
    <row r="5" spans="1:15" ht="15" x14ac:dyDescent="0.2">
      <c r="A5" s="323" t="s">
        <v>177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</row>
    <row r="6" spans="1:15" ht="15" x14ac:dyDescent="0.2">
      <c r="A6" s="325" t="s">
        <v>180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</row>
    <row r="7" spans="1:15" ht="12.75" thickBot="1" x14ac:dyDescent="0.25">
      <c r="A7" s="277"/>
      <c r="B7" s="25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24.75" customHeight="1" thickTop="1" thickBot="1" x14ac:dyDescent="0.25">
      <c r="A8" s="278" t="s">
        <v>145</v>
      </c>
      <c r="B8" s="47" t="s">
        <v>3</v>
      </c>
      <c r="C8" s="41" t="s">
        <v>4</v>
      </c>
      <c r="D8" s="41" t="s">
        <v>5</v>
      </c>
      <c r="E8" s="41" t="s">
        <v>6</v>
      </c>
      <c r="F8" s="41" t="s">
        <v>7</v>
      </c>
      <c r="G8" s="41" t="s">
        <v>8</v>
      </c>
      <c r="H8" s="41" t="s">
        <v>9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14</v>
      </c>
      <c r="N8" s="42" t="s">
        <v>146</v>
      </c>
      <c r="O8" s="43" t="s">
        <v>147</v>
      </c>
    </row>
    <row r="9" spans="1:15" ht="27" customHeight="1" thickTop="1" thickBot="1" x14ac:dyDescent="0.25">
      <c r="A9" s="345" t="s">
        <v>143</v>
      </c>
      <c r="B9" s="346"/>
      <c r="C9" s="41">
        <f>+C10+C39+C68+C73</f>
        <v>42023489000</v>
      </c>
      <c r="D9" s="41">
        <f t="shared" ref="D9:M9" si="0">+D10+D39+D68+D73</f>
        <v>2590983050</v>
      </c>
      <c r="E9" s="41">
        <f t="shared" si="0"/>
        <v>2590983050</v>
      </c>
      <c r="F9" s="41">
        <f t="shared" si="0"/>
        <v>42023489000</v>
      </c>
      <c r="G9" s="41">
        <f t="shared" si="0"/>
        <v>8955384416</v>
      </c>
      <c r="H9" s="41">
        <f t="shared" si="0"/>
        <v>29880864466.279999</v>
      </c>
      <c r="I9" s="41">
        <f t="shared" si="0"/>
        <v>3187240117.7200003</v>
      </c>
      <c r="J9" s="41">
        <f t="shared" si="0"/>
        <v>19532031884.110001</v>
      </c>
      <c r="K9" s="41">
        <f t="shared" si="0"/>
        <v>13272697217.790001</v>
      </c>
      <c r="L9" s="41">
        <f t="shared" si="0"/>
        <v>13272697217.790001</v>
      </c>
      <c r="M9" s="41">
        <f t="shared" si="0"/>
        <v>12787156554.66</v>
      </c>
      <c r="N9" s="66">
        <f>+J9/F9</f>
        <v>0.46478843972498335</v>
      </c>
      <c r="O9" s="67">
        <f>+K9/F9</f>
        <v>0.31583996316417234</v>
      </c>
    </row>
    <row r="10" spans="1:15" ht="29.25" customHeight="1" thickTop="1" thickBot="1" x14ac:dyDescent="0.25">
      <c r="A10" s="345" t="s">
        <v>144</v>
      </c>
      <c r="B10" s="346"/>
      <c r="C10" s="41">
        <f>+C11</f>
        <v>19806287000</v>
      </c>
      <c r="D10" s="41">
        <f t="shared" ref="D10:M10" si="1">+D11</f>
        <v>973224983</v>
      </c>
      <c r="E10" s="41">
        <f t="shared" si="1"/>
        <v>1073224983</v>
      </c>
      <c r="F10" s="41">
        <f t="shared" si="1"/>
        <v>19706287000</v>
      </c>
      <c r="G10" s="41">
        <f t="shared" si="1"/>
        <v>1551645000</v>
      </c>
      <c r="H10" s="41">
        <f t="shared" si="1"/>
        <v>18154642000</v>
      </c>
      <c r="I10" s="41">
        <f t="shared" si="1"/>
        <v>0</v>
      </c>
      <c r="J10" s="41">
        <f t="shared" si="1"/>
        <v>9086662647</v>
      </c>
      <c r="K10" s="41">
        <f t="shared" si="1"/>
        <v>9083080846</v>
      </c>
      <c r="L10" s="41">
        <f t="shared" si="1"/>
        <v>9083080846</v>
      </c>
      <c r="M10" s="41">
        <f t="shared" si="1"/>
        <v>8618309735</v>
      </c>
      <c r="N10" s="69">
        <f t="shared" ref="N10:N73" si="2">+J10/F10</f>
        <v>0.46110475540115697</v>
      </c>
      <c r="O10" s="68">
        <f t="shared" ref="O10:O73" si="3">+K10/F10</f>
        <v>0.46092299609764131</v>
      </c>
    </row>
    <row r="11" spans="1:15" ht="15" customHeight="1" thickTop="1" thickBot="1" x14ac:dyDescent="0.25">
      <c r="A11" s="76" t="s">
        <v>148</v>
      </c>
      <c r="B11" s="77" t="s">
        <v>149</v>
      </c>
      <c r="C11" s="78">
        <f>+C12+C22+C38+C32</f>
        <v>19806287000</v>
      </c>
      <c r="D11" s="78">
        <f t="shared" ref="D11:M11" si="4">+D12+D22+D38+D32</f>
        <v>973224983</v>
      </c>
      <c r="E11" s="78">
        <f t="shared" si="4"/>
        <v>1073224983</v>
      </c>
      <c r="F11" s="78">
        <f t="shared" si="4"/>
        <v>19706287000</v>
      </c>
      <c r="G11" s="78">
        <f t="shared" si="4"/>
        <v>1551645000</v>
      </c>
      <c r="H11" s="78">
        <f t="shared" si="4"/>
        <v>18154642000</v>
      </c>
      <c r="I11" s="78">
        <f t="shared" si="4"/>
        <v>0</v>
      </c>
      <c r="J11" s="78">
        <f t="shared" si="4"/>
        <v>9086662647</v>
      </c>
      <c r="K11" s="78">
        <f t="shared" si="4"/>
        <v>9083080846</v>
      </c>
      <c r="L11" s="78">
        <f t="shared" si="4"/>
        <v>9083080846</v>
      </c>
      <c r="M11" s="78">
        <f t="shared" si="4"/>
        <v>8618309735</v>
      </c>
      <c r="N11" s="72">
        <f t="shared" si="2"/>
        <v>0.46110475540115697</v>
      </c>
      <c r="O11" s="74">
        <f t="shared" si="3"/>
        <v>0.46092299609764131</v>
      </c>
    </row>
    <row r="12" spans="1:15" ht="15.75" customHeight="1" thickTop="1" thickBot="1" x14ac:dyDescent="0.25">
      <c r="A12" s="45" t="s">
        <v>150</v>
      </c>
      <c r="B12" s="46" t="s">
        <v>151</v>
      </c>
      <c r="C12" s="41">
        <f>+C13</f>
        <v>13164350000</v>
      </c>
      <c r="D12" s="41">
        <f t="shared" ref="D12:M12" si="5">+D13</f>
        <v>0</v>
      </c>
      <c r="E12" s="41">
        <f t="shared" si="5"/>
        <v>1000000000</v>
      </c>
      <c r="F12" s="41">
        <f t="shared" si="5"/>
        <v>12164350000</v>
      </c>
      <c r="G12" s="41">
        <f t="shared" si="5"/>
        <v>0</v>
      </c>
      <c r="H12" s="41">
        <f t="shared" si="5"/>
        <v>12164350000</v>
      </c>
      <c r="I12" s="41">
        <f t="shared" si="5"/>
        <v>0</v>
      </c>
      <c r="J12" s="41">
        <f t="shared" si="5"/>
        <v>6428094329</v>
      </c>
      <c r="K12" s="41">
        <f t="shared" si="5"/>
        <v>6425638459</v>
      </c>
      <c r="L12" s="41">
        <f t="shared" si="5"/>
        <v>6425638459</v>
      </c>
      <c r="M12" s="41">
        <f t="shared" si="5"/>
        <v>5960867348</v>
      </c>
      <c r="N12" s="79">
        <f t="shared" si="2"/>
        <v>0.5284371404144077</v>
      </c>
      <c r="O12" s="80">
        <f t="shared" si="3"/>
        <v>0.52823524964342528</v>
      </c>
    </row>
    <row r="13" spans="1:15" ht="12.75" thickTop="1" x14ac:dyDescent="0.2">
      <c r="A13" s="31" t="s">
        <v>152</v>
      </c>
      <c r="B13" s="37" t="s">
        <v>153</v>
      </c>
      <c r="C13" s="65">
        <f>SUM(C14:C21)</f>
        <v>13164350000</v>
      </c>
      <c r="D13" s="65">
        <f t="shared" ref="D13:M13" si="6">SUM(D14:D21)</f>
        <v>0</v>
      </c>
      <c r="E13" s="65">
        <f t="shared" si="6"/>
        <v>1000000000</v>
      </c>
      <c r="F13" s="65">
        <f t="shared" si="6"/>
        <v>12164350000</v>
      </c>
      <c r="G13" s="65">
        <f t="shared" si="6"/>
        <v>0</v>
      </c>
      <c r="H13" s="65">
        <f t="shared" si="6"/>
        <v>12164350000</v>
      </c>
      <c r="I13" s="65">
        <f t="shared" si="6"/>
        <v>0</v>
      </c>
      <c r="J13" s="65">
        <f t="shared" si="6"/>
        <v>6428094329</v>
      </c>
      <c r="K13" s="65">
        <f t="shared" si="6"/>
        <v>6425638459</v>
      </c>
      <c r="L13" s="65">
        <f t="shared" si="6"/>
        <v>6425638459</v>
      </c>
      <c r="M13" s="65">
        <f t="shared" si="6"/>
        <v>5960867348</v>
      </c>
      <c r="N13" s="72">
        <f t="shared" si="2"/>
        <v>0.5284371404144077</v>
      </c>
      <c r="O13" s="74">
        <f t="shared" si="3"/>
        <v>0.52823524964342528</v>
      </c>
    </row>
    <row r="14" spans="1:15" x14ac:dyDescent="0.2">
      <c r="A14" s="27" t="s">
        <v>15</v>
      </c>
      <c r="B14" s="254" t="s">
        <v>16</v>
      </c>
      <c r="C14" s="6">
        <v>9307850000</v>
      </c>
      <c r="D14" s="6">
        <v>0</v>
      </c>
      <c r="E14" s="6">
        <v>0</v>
      </c>
      <c r="F14" s="6">
        <v>9307850000</v>
      </c>
      <c r="G14" s="6">
        <v>0</v>
      </c>
      <c r="H14" s="6">
        <v>9307850000</v>
      </c>
      <c r="I14" s="6">
        <v>0</v>
      </c>
      <c r="J14" s="6">
        <v>5060789056</v>
      </c>
      <c r="K14" s="6">
        <v>5058333186</v>
      </c>
      <c r="L14" s="6">
        <v>5058333186</v>
      </c>
      <c r="M14" s="6">
        <v>5058333186</v>
      </c>
      <c r="N14" s="72">
        <f t="shared" si="2"/>
        <v>0.54371192659959067</v>
      </c>
      <c r="O14" s="74">
        <f t="shared" si="3"/>
        <v>0.5434480772681124</v>
      </c>
    </row>
    <row r="15" spans="1:15" x14ac:dyDescent="0.2">
      <c r="A15" s="27" t="s">
        <v>17</v>
      </c>
      <c r="B15" s="254" t="s">
        <v>18</v>
      </c>
      <c r="C15" s="6">
        <v>550000000</v>
      </c>
      <c r="D15" s="6">
        <v>0</v>
      </c>
      <c r="E15" s="6">
        <v>0</v>
      </c>
      <c r="F15" s="6">
        <v>550000000</v>
      </c>
      <c r="G15" s="6">
        <v>0</v>
      </c>
      <c r="H15" s="6">
        <v>550000000</v>
      </c>
      <c r="I15" s="6">
        <v>0</v>
      </c>
      <c r="J15" s="6">
        <v>426452573</v>
      </c>
      <c r="K15" s="6">
        <v>426452573</v>
      </c>
      <c r="L15" s="6">
        <v>426452573</v>
      </c>
      <c r="M15" s="6">
        <v>426452573</v>
      </c>
      <c r="N15" s="72">
        <f t="shared" si="2"/>
        <v>0.77536831454545452</v>
      </c>
      <c r="O15" s="74">
        <f t="shared" si="3"/>
        <v>0.77536831454545452</v>
      </c>
    </row>
    <row r="16" spans="1:15" x14ac:dyDescent="0.2">
      <c r="A16" s="27" t="s">
        <v>19</v>
      </c>
      <c r="B16" s="254" t="s">
        <v>20</v>
      </c>
      <c r="C16" s="6">
        <v>16500000</v>
      </c>
      <c r="D16" s="6">
        <v>0</v>
      </c>
      <c r="E16" s="6">
        <v>0</v>
      </c>
      <c r="F16" s="6">
        <v>16500000</v>
      </c>
      <c r="G16" s="6">
        <v>0</v>
      </c>
      <c r="H16" s="6">
        <v>16500000</v>
      </c>
      <c r="I16" s="6">
        <v>0</v>
      </c>
      <c r="J16" s="6">
        <v>8683432</v>
      </c>
      <c r="K16" s="6">
        <v>8683432</v>
      </c>
      <c r="L16" s="6">
        <v>8683432</v>
      </c>
      <c r="M16" s="6">
        <v>8683432</v>
      </c>
      <c r="N16" s="72">
        <f t="shared" si="2"/>
        <v>0.5262686060606061</v>
      </c>
      <c r="O16" s="74">
        <f t="shared" si="3"/>
        <v>0.5262686060606061</v>
      </c>
    </row>
    <row r="17" spans="1:15" x14ac:dyDescent="0.2">
      <c r="A17" s="27" t="s">
        <v>21</v>
      </c>
      <c r="B17" s="254" t="s">
        <v>22</v>
      </c>
      <c r="C17" s="6">
        <v>900000000</v>
      </c>
      <c r="D17" s="6">
        <v>0</v>
      </c>
      <c r="E17" s="6">
        <v>0</v>
      </c>
      <c r="F17" s="6">
        <v>900000000</v>
      </c>
      <c r="G17" s="6">
        <v>0</v>
      </c>
      <c r="H17" s="6">
        <v>900000000</v>
      </c>
      <c r="I17" s="6">
        <v>0</v>
      </c>
      <c r="J17" s="6">
        <v>484619232</v>
      </c>
      <c r="K17" s="6">
        <v>484619232</v>
      </c>
      <c r="L17" s="6">
        <v>484619232</v>
      </c>
      <c r="M17" s="6">
        <v>19848121</v>
      </c>
      <c r="N17" s="72">
        <f t="shared" si="2"/>
        <v>0.53846581333333332</v>
      </c>
      <c r="O17" s="74">
        <f t="shared" si="3"/>
        <v>0.53846581333333332</v>
      </c>
    </row>
    <row r="18" spans="1:15" x14ac:dyDescent="0.2">
      <c r="A18" s="27" t="s">
        <v>23</v>
      </c>
      <c r="B18" s="254" t="s">
        <v>24</v>
      </c>
      <c r="C18" s="6">
        <v>450000000</v>
      </c>
      <c r="D18" s="6">
        <v>0</v>
      </c>
      <c r="E18" s="6">
        <v>0</v>
      </c>
      <c r="F18" s="6">
        <v>450000000</v>
      </c>
      <c r="G18" s="6">
        <v>0</v>
      </c>
      <c r="H18" s="6">
        <v>450000000</v>
      </c>
      <c r="I18" s="6">
        <v>0</v>
      </c>
      <c r="J18" s="6">
        <v>176762029</v>
      </c>
      <c r="K18" s="6">
        <v>176762029</v>
      </c>
      <c r="L18" s="6">
        <v>176762029</v>
      </c>
      <c r="M18" s="6">
        <v>176762029</v>
      </c>
      <c r="N18" s="72">
        <f t="shared" si="2"/>
        <v>0.3928045088888889</v>
      </c>
      <c r="O18" s="74">
        <f t="shared" si="3"/>
        <v>0.3928045088888889</v>
      </c>
    </row>
    <row r="19" spans="1:15" ht="24" x14ac:dyDescent="0.2">
      <c r="A19" s="27" t="s">
        <v>25</v>
      </c>
      <c r="B19" s="254" t="s">
        <v>26</v>
      </c>
      <c r="C19" s="6">
        <v>90000000</v>
      </c>
      <c r="D19" s="6">
        <v>0</v>
      </c>
      <c r="E19" s="6">
        <v>0</v>
      </c>
      <c r="F19" s="6">
        <v>90000000</v>
      </c>
      <c r="G19" s="6">
        <v>0</v>
      </c>
      <c r="H19" s="6">
        <v>90000000</v>
      </c>
      <c r="I19" s="6">
        <v>0</v>
      </c>
      <c r="J19" s="6">
        <v>27389795</v>
      </c>
      <c r="K19" s="6">
        <v>27389795</v>
      </c>
      <c r="L19" s="6">
        <v>27389795</v>
      </c>
      <c r="M19" s="6">
        <v>27389795</v>
      </c>
      <c r="N19" s="72">
        <f t="shared" si="2"/>
        <v>0.30433105555555556</v>
      </c>
      <c r="O19" s="74">
        <f t="shared" si="3"/>
        <v>0.30433105555555556</v>
      </c>
    </row>
    <row r="20" spans="1:15" x14ac:dyDescent="0.2">
      <c r="A20" s="27" t="s">
        <v>27</v>
      </c>
      <c r="B20" s="254" t="s">
        <v>28</v>
      </c>
      <c r="C20" s="6">
        <v>1250000000</v>
      </c>
      <c r="D20" s="6">
        <v>0</v>
      </c>
      <c r="E20" s="6">
        <v>1000000000</v>
      </c>
      <c r="F20" s="6">
        <v>250000000</v>
      </c>
      <c r="G20" s="6">
        <v>0</v>
      </c>
      <c r="H20" s="6">
        <v>250000000</v>
      </c>
      <c r="I20" s="6">
        <v>0</v>
      </c>
      <c r="J20" s="6">
        <v>9270907</v>
      </c>
      <c r="K20" s="6">
        <v>9270907</v>
      </c>
      <c r="L20" s="6">
        <v>9270907</v>
      </c>
      <c r="M20" s="6">
        <v>9270907</v>
      </c>
      <c r="N20" s="72">
        <f t="shared" si="2"/>
        <v>3.7083628E-2</v>
      </c>
      <c r="O20" s="74">
        <f t="shared" si="3"/>
        <v>3.7083628E-2</v>
      </c>
    </row>
    <row r="21" spans="1:15" ht="12.75" thickBot="1" x14ac:dyDescent="0.25">
      <c r="A21" s="32" t="s">
        <v>29</v>
      </c>
      <c r="B21" s="255" t="s">
        <v>30</v>
      </c>
      <c r="C21" s="33">
        <v>600000000</v>
      </c>
      <c r="D21" s="33">
        <v>0</v>
      </c>
      <c r="E21" s="33">
        <v>0</v>
      </c>
      <c r="F21" s="33">
        <v>600000000</v>
      </c>
      <c r="G21" s="33">
        <v>0</v>
      </c>
      <c r="H21" s="33">
        <v>600000000</v>
      </c>
      <c r="I21" s="33">
        <v>0</v>
      </c>
      <c r="J21" s="33">
        <v>234127305</v>
      </c>
      <c r="K21" s="33">
        <v>234127305</v>
      </c>
      <c r="L21" s="33">
        <v>234127305</v>
      </c>
      <c r="M21" s="33">
        <v>234127305</v>
      </c>
      <c r="N21" s="72">
        <f t="shared" si="2"/>
        <v>0.39021217499999999</v>
      </c>
      <c r="O21" s="74">
        <f t="shared" si="3"/>
        <v>0.39021217499999999</v>
      </c>
    </row>
    <row r="22" spans="1:15" s="8" customFormat="1" ht="13.5" thickTop="1" thickBot="1" x14ac:dyDescent="0.25">
      <c r="A22" s="45" t="s">
        <v>154</v>
      </c>
      <c r="B22" s="46" t="s">
        <v>155</v>
      </c>
      <c r="C22" s="34">
        <f>SUM(C23:C31)</f>
        <v>4647924000</v>
      </c>
      <c r="D22" s="34">
        <f t="shared" ref="D22:M22" si="7">SUM(D23:D31)</f>
        <v>0</v>
      </c>
      <c r="E22" s="34">
        <f t="shared" si="7"/>
        <v>0</v>
      </c>
      <c r="F22" s="34">
        <f t="shared" si="7"/>
        <v>4647924000</v>
      </c>
      <c r="G22" s="34">
        <f t="shared" si="7"/>
        <v>0</v>
      </c>
      <c r="H22" s="34">
        <f t="shared" si="7"/>
        <v>4647924000</v>
      </c>
      <c r="I22" s="34">
        <f t="shared" si="7"/>
        <v>0</v>
      </c>
      <c r="J22" s="34">
        <f t="shared" si="7"/>
        <v>2031207468</v>
      </c>
      <c r="K22" s="34">
        <f t="shared" si="7"/>
        <v>2031159868</v>
      </c>
      <c r="L22" s="34">
        <f t="shared" si="7"/>
        <v>2031159868</v>
      </c>
      <c r="M22" s="34">
        <f t="shared" si="7"/>
        <v>2031159868</v>
      </c>
      <c r="N22" s="69">
        <f t="shared" si="2"/>
        <v>0.43701391589019095</v>
      </c>
      <c r="O22" s="68">
        <f t="shared" si="3"/>
        <v>0.43700367475888158</v>
      </c>
    </row>
    <row r="23" spans="1:15" ht="24.75" thickTop="1" x14ac:dyDescent="0.2">
      <c r="A23" s="44" t="s">
        <v>31</v>
      </c>
      <c r="B23" s="256" t="s">
        <v>32</v>
      </c>
      <c r="C23" s="22">
        <v>1520000000</v>
      </c>
      <c r="D23" s="22">
        <v>0</v>
      </c>
      <c r="E23" s="22">
        <v>0</v>
      </c>
      <c r="F23" s="22">
        <v>1520000000</v>
      </c>
      <c r="G23" s="22">
        <v>0</v>
      </c>
      <c r="H23" s="22">
        <v>1520000000</v>
      </c>
      <c r="I23" s="22">
        <v>0</v>
      </c>
      <c r="J23" s="22">
        <v>659070708</v>
      </c>
      <c r="K23" s="22">
        <v>659070708</v>
      </c>
      <c r="L23" s="22">
        <v>659070708</v>
      </c>
      <c r="M23" s="22">
        <v>659070708</v>
      </c>
      <c r="N23" s="72">
        <f t="shared" si="2"/>
        <v>0.43359914999999999</v>
      </c>
      <c r="O23" s="74">
        <f t="shared" si="3"/>
        <v>0.43359914999999999</v>
      </c>
    </row>
    <row r="24" spans="1:15" x14ac:dyDescent="0.2">
      <c r="A24" s="27" t="s">
        <v>33</v>
      </c>
      <c r="B24" s="254" t="s">
        <v>34</v>
      </c>
      <c r="C24" s="6">
        <v>997924000</v>
      </c>
      <c r="D24" s="6">
        <v>0</v>
      </c>
      <c r="E24" s="6">
        <v>0</v>
      </c>
      <c r="F24" s="6">
        <v>997924000</v>
      </c>
      <c r="G24" s="6">
        <v>0</v>
      </c>
      <c r="H24" s="6">
        <v>997924000</v>
      </c>
      <c r="I24" s="6">
        <v>0</v>
      </c>
      <c r="J24" s="6">
        <v>470225387</v>
      </c>
      <c r="K24" s="6">
        <v>470225387</v>
      </c>
      <c r="L24" s="6">
        <v>470225387</v>
      </c>
      <c r="M24" s="6">
        <v>470225387</v>
      </c>
      <c r="N24" s="72">
        <f t="shared" si="2"/>
        <v>0.47120360568540287</v>
      </c>
      <c r="O24" s="74">
        <f t="shared" si="3"/>
        <v>0.47120360568540287</v>
      </c>
    </row>
    <row r="25" spans="1:15" x14ac:dyDescent="0.2">
      <c r="A25" s="27" t="s">
        <v>35</v>
      </c>
      <c r="B25" s="254" t="s">
        <v>36</v>
      </c>
      <c r="C25" s="6">
        <v>1000000000</v>
      </c>
      <c r="D25" s="6">
        <v>0</v>
      </c>
      <c r="E25" s="6">
        <v>0</v>
      </c>
      <c r="F25" s="6">
        <v>1000000000</v>
      </c>
      <c r="G25" s="6">
        <v>0</v>
      </c>
      <c r="H25" s="6">
        <v>1000000000</v>
      </c>
      <c r="I25" s="6">
        <v>0</v>
      </c>
      <c r="J25" s="6">
        <v>387166273</v>
      </c>
      <c r="K25" s="6">
        <v>387166273</v>
      </c>
      <c r="L25" s="6">
        <v>387166273</v>
      </c>
      <c r="M25" s="6">
        <v>387166273</v>
      </c>
      <c r="N25" s="72">
        <f t="shared" si="2"/>
        <v>0.38716627300000001</v>
      </c>
      <c r="O25" s="74">
        <f t="shared" si="3"/>
        <v>0.38716627300000001</v>
      </c>
    </row>
    <row r="26" spans="1:15" x14ac:dyDescent="0.2">
      <c r="A26" s="27" t="s">
        <v>37</v>
      </c>
      <c r="B26" s="254" t="s">
        <v>38</v>
      </c>
      <c r="C26" s="6">
        <v>450000000</v>
      </c>
      <c r="D26" s="6">
        <v>0</v>
      </c>
      <c r="E26" s="6">
        <v>0</v>
      </c>
      <c r="F26" s="6">
        <v>450000000</v>
      </c>
      <c r="G26" s="6">
        <v>0</v>
      </c>
      <c r="H26" s="6">
        <v>450000000</v>
      </c>
      <c r="I26" s="6">
        <v>0</v>
      </c>
      <c r="J26" s="6">
        <v>215107000</v>
      </c>
      <c r="K26" s="6">
        <v>215087000</v>
      </c>
      <c r="L26" s="6">
        <v>215087000</v>
      </c>
      <c r="M26" s="6">
        <v>215087000</v>
      </c>
      <c r="N26" s="72">
        <f t="shared" si="2"/>
        <v>0.47801555555555558</v>
      </c>
      <c r="O26" s="74">
        <f t="shared" si="3"/>
        <v>0.47797111111111112</v>
      </c>
    </row>
    <row r="27" spans="1:15" ht="24" x14ac:dyDescent="0.2">
      <c r="A27" s="27" t="s">
        <v>39</v>
      </c>
      <c r="B27" s="254" t="s">
        <v>40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30637100</v>
      </c>
      <c r="K27" s="6">
        <v>30634500</v>
      </c>
      <c r="L27" s="6">
        <v>30634500</v>
      </c>
      <c r="M27" s="6">
        <v>30634500</v>
      </c>
      <c r="N27" s="72">
        <f t="shared" si="2"/>
        <v>0.43767285714285714</v>
      </c>
      <c r="O27" s="74">
        <f t="shared" si="3"/>
        <v>0.43763571428571429</v>
      </c>
    </row>
    <row r="28" spans="1:15" x14ac:dyDescent="0.2">
      <c r="A28" s="27" t="s">
        <v>41</v>
      </c>
      <c r="B28" s="254" t="s">
        <v>42</v>
      </c>
      <c r="C28" s="6">
        <v>350000000</v>
      </c>
      <c r="D28" s="6">
        <v>0</v>
      </c>
      <c r="E28" s="6">
        <v>0</v>
      </c>
      <c r="F28" s="6">
        <v>350000000</v>
      </c>
      <c r="G28" s="6">
        <v>0</v>
      </c>
      <c r="H28" s="6">
        <v>350000000</v>
      </c>
      <c r="I28" s="6">
        <v>0</v>
      </c>
      <c r="J28" s="6">
        <v>161334200</v>
      </c>
      <c r="K28" s="6">
        <v>161319200</v>
      </c>
      <c r="L28" s="6">
        <v>161319200</v>
      </c>
      <c r="M28" s="6">
        <v>161319200</v>
      </c>
      <c r="N28" s="72">
        <f t="shared" si="2"/>
        <v>0.46095485714285717</v>
      </c>
      <c r="O28" s="74">
        <f t="shared" si="3"/>
        <v>0.46091199999999999</v>
      </c>
    </row>
    <row r="29" spans="1:15" x14ac:dyDescent="0.2">
      <c r="A29" s="27" t="s">
        <v>43</v>
      </c>
      <c r="B29" s="254" t="s">
        <v>44</v>
      </c>
      <c r="C29" s="6">
        <v>70000000</v>
      </c>
      <c r="D29" s="6">
        <v>0</v>
      </c>
      <c r="E29" s="6">
        <v>0</v>
      </c>
      <c r="F29" s="6">
        <v>70000000</v>
      </c>
      <c r="G29" s="6">
        <v>0</v>
      </c>
      <c r="H29" s="6">
        <v>70000000</v>
      </c>
      <c r="I29" s="6">
        <v>0</v>
      </c>
      <c r="J29" s="6">
        <v>26929000</v>
      </c>
      <c r="K29" s="6">
        <v>26926500</v>
      </c>
      <c r="L29" s="6">
        <v>26926500</v>
      </c>
      <c r="M29" s="6">
        <v>26926500</v>
      </c>
      <c r="N29" s="72">
        <f t="shared" si="2"/>
        <v>0.38469999999999999</v>
      </c>
      <c r="O29" s="74">
        <f t="shared" si="3"/>
        <v>0.38466428571428574</v>
      </c>
    </row>
    <row r="30" spans="1:15" x14ac:dyDescent="0.2">
      <c r="A30" s="27" t="s">
        <v>45</v>
      </c>
      <c r="B30" s="254" t="s">
        <v>46</v>
      </c>
      <c r="C30" s="6">
        <v>70000000</v>
      </c>
      <c r="D30" s="6">
        <v>0</v>
      </c>
      <c r="E30" s="6">
        <v>0</v>
      </c>
      <c r="F30" s="6">
        <v>70000000</v>
      </c>
      <c r="G30" s="6">
        <v>0</v>
      </c>
      <c r="H30" s="6">
        <v>70000000</v>
      </c>
      <c r="I30" s="6">
        <v>0</v>
      </c>
      <c r="J30" s="6">
        <v>26929000</v>
      </c>
      <c r="K30" s="6">
        <v>26926500</v>
      </c>
      <c r="L30" s="6">
        <v>26926500</v>
      </c>
      <c r="M30" s="6">
        <v>26926500</v>
      </c>
      <c r="N30" s="72">
        <f t="shared" si="2"/>
        <v>0.38469999999999999</v>
      </c>
      <c r="O30" s="74">
        <f t="shared" si="3"/>
        <v>0.38466428571428574</v>
      </c>
    </row>
    <row r="31" spans="1:15" ht="24.75" thickBot="1" x14ac:dyDescent="0.25">
      <c r="A31" s="32" t="s">
        <v>47</v>
      </c>
      <c r="B31" s="255" t="s">
        <v>48</v>
      </c>
      <c r="C31" s="33">
        <v>120000000</v>
      </c>
      <c r="D31" s="33">
        <v>0</v>
      </c>
      <c r="E31" s="33">
        <v>0</v>
      </c>
      <c r="F31" s="33">
        <v>120000000</v>
      </c>
      <c r="G31" s="33">
        <v>0</v>
      </c>
      <c r="H31" s="33">
        <v>120000000</v>
      </c>
      <c r="I31" s="33">
        <v>0</v>
      </c>
      <c r="J31" s="33">
        <v>53808800</v>
      </c>
      <c r="K31" s="33">
        <v>53803800</v>
      </c>
      <c r="L31" s="33">
        <v>53803800</v>
      </c>
      <c r="M31" s="33">
        <v>53803800</v>
      </c>
      <c r="N31" s="72">
        <f t="shared" si="2"/>
        <v>0.44840666666666668</v>
      </c>
      <c r="O31" s="74">
        <f t="shared" si="3"/>
        <v>0.44836500000000001</v>
      </c>
    </row>
    <row r="32" spans="1:15" ht="24" thickTop="1" thickBot="1" x14ac:dyDescent="0.25">
      <c r="A32" s="45" t="s">
        <v>156</v>
      </c>
      <c r="B32" s="54" t="s">
        <v>157</v>
      </c>
      <c r="C32" s="34">
        <f>SUM(C33:C37)</f>
        <v>442368000</v>
      </c>
      <c r="D32" s="34">
        <f t="shared" ref="D32:M32" si="8">SUM(D33:D37)</f>
        <v>973224983</v>
      </c>
      <c r="E32" s="34">
        <f t="shared" si="8"/>
        <v>73224983</v>
      </c>
      <c r="F32" s="34">
        <f t="shared" si="8"/>
        <v>1342368000</v>
      </c>
      <c r="G32" s="34">
        <f t="shared" si="8"/>
        <v>0</v>
      </c>
      <c r="H32" s="34">
        <f t="shared" si="8"/>
        <v>1342368000</v>
      </c>
      <c r="I32" s="34">
        <f t="shared" si="8"/>
        <v>0</v>
      </c>
      <c r="J32" s="34">
        <f t="shared" si="8"/>
        <v>627360850</v>
      </c>
      <c r="K32" s="34">
        <f t="shared" si="8"/>
        <v>626282519</v>
      </c>
      <c r="L32" s="34">
        <f t="shared" si="8"/>
        <v>626282519</v>
      </c>
      <c r="M32" s="34">
        <f t="shared" si="8"/>
        <v>626282519</v>
      </c>
      <c r="N32" s="69">
        <f t="shared" si="2"/>
        <v>0.46735384782712341</v>
      </c>
      <c r="O32" s="68">
        <f t="shared" si="3"/>
        <v>0.46655054277217572</v>
      </c>
    </row>
    <row r="33" spans="1:15" ht="12.75" thickTop="1" x14ac:dyDescent="0.2">
      <c r="A33" s="44" t="s">
        <v>49</v>
      </c>
      <c r="B33" s="256" t="s">
        <v>50</v>
      </c>
      <c r="C33" s="22">
        <v>142368000</v>
      </c>
      <c r="D33" s="22">
        <v>545000000</v>
      </c>
      <c r="E33" s="22">
        <v>3100000</v>
      </c>
      <c r="F33" s="22">
        <v>684268000</v>
      </c>
      <c r="G33" s="22">
        <v>0</v>
      </c>
      <c r="H33" s="22">
        <v>684268000</v>
      </c>
      <c r="I33" s="22">
        <v>0</v>
      </c>
      <c r="J33" s="22">
        <v>306983613</v>
      </c>
      <c r="K33" s="22">
        <v>306983613</v>
      </c>
      <c r="L33" s="22">
        <v>306983613</v>
      </c>
      <c r="M33" s="22">
        <v>306983613</v>
      </c>
      <c r="N33" s="72">
        <f t="shared" si="2"/>
        <v>0.44863067248504973</v>
      </c>
      <c r="O33" s="74">
        <f t="shared" si="3"/>
        <v>0.44863067248504973</v>
      </c>
    </row>
    <row r="34" spans="1:15" x14ac:dyDescent="0.2">
      <c r="A34" s="27" t="s">
        <v>51</v>
      </c>
      <c r="B34" s="254" t="s">
        <v>52</v>
      </c>
      <c r="C34" s="6">
        <v>50000000</v>
      </c>
      <c r="D34" s="6">
        <v>108224983</v>
      </c>
      <c r="E34" s="6">
        <v>10000000</v>
      </c>
      <c r="F34" s="6">
        <v>148224983</v>
      </c>
      <c r="G34" s="6">
        <v>0</v>
      </c>
      <c r="H34" s="6">
        <v>148224983</v>
      </c>
      <c r="I34" s="6">
        <v>0</v>
      </c>
      <c r="J34" s="6">
        <v>71667633</v>
      </c>
      <c r="K34" s="6">
        <v>71364025</v>
      </c>
      <c r="L34" s="6">
        <v>71364025</v>
      </c>
      <c r="M34" s="6">
        <v>71364025</v>
      </c>
      <c r="N34" s="72">
        <f t="shared" si="2"/>
        <v>0.48350575961948333</v>
      </c>
      <c r="O34" s="74">
        <f t="shared" si="3"/>
        <v>0.48145746793575278</v>
      </c>
    </row>
    <row r="35" spans="1:15" x14ac:dyDescent="0.2">
      <c r="A35" s="27" t="s">
        <v>53</v>
      </c>
      <c r="B35" s="254" t="s">
        <v>54</v>
      </c>
      <c r="C35" s="6">
        <v>40000000</v>
      </c>
      <c r="D35" s="6">
        <v>60000000</v>
      </c>
      <c r="E35" s="6">
        <v>20124983</v>
      </c>
      <c r="F35" s="6">
        <v>79875017</v>
      </c>
      <c r="G35" s="6">
        <v>0</v>
      </c>
      <c r="H35" s="6">
        <v>79875017</v>
      </c>
      <c r="I35" s="6">
        <v>0</v>
      </c>
      <c r="J35" s="6">
        <v>28109456</v>
      </c>
      <c r="K35" s="6">
        <v>28109456</v>
      </c>
      <c r="L35" s="6">
        <v>28109456</v>
      </c>
      <c r="M35" s="6">
        <v>28109456</v>
      </c>
      <c r="N35" s="72">
        <f t="shared" si="2"/>
        <v>0.35191799708787541</v>
      </c>
      <c r="O35" s="74">
        <f t="shared" si="3"/>
        <v>0.35191799708787541</v>
      </c>
    </row>
    <row r="36" spans="1:15" x14ac:dyDescent="0.2">
      <c r="A36" s="27" t="s">
        <v>55</v>
      </c>
      <c r="B36" s="254" t="s">
        <v>56</v>
      </c>
      <c r="C36" s="6">
        <v>150000000</v>
      </c>
      <c r="D36" s="6">
        <v>200000000</v>
      </c>
      <c r="E36" s="6">
        <v>27000000</v>
      </c>
      <c r="F36" s="6">
        <v>323000000</v>
      </c>
      <c r="G36" s="6">
        <v>0</v>
      </c>
      <c r="H36" s="6">
        <v>323000000</v>
      </c>
      <c r="I36" s="6">
        <v>0</v>
      </c>
      <c r="J36" s="6">
        <v>158533221</v>
      </c>
      <c r="K36" s="6">
        <v>158533221</v>
      </c>
      <c r="L36" s="6">
        <v>158533221</v>
      </c>
      <c r="M36" s="6">
        <v>158533221</v>
      </c>
      <c r="N36" s="72">
        <f t="shared" si="2"/>
        <v>0.49081492569659441</v>
      </c>
      <c r="O36" s="74">
        <f t="shared" si="3"/>
        <v>0.49081492569659441</v>
      </c>
    </row>
    <row r="37" spans="1:15" x14ac:dyDescent="0.2">
      <c r="A37" s="27" t="s">
        <v>57</v>
      </c>
      <c r="B37" s="254" t="s">
        <v>58</v>
      </c>
      <c r="C37" s="6">
        <v>60000000</v>
      </c>
      <c r="D37" s="6">
        <v>60000000</v>
      </c>
      <c r="E37" s="6">
        <v>13000000</v>
      </c>
      <c r="F37" s="6">
        <v>107000000</v>
      </c>
      <c r="G37" s="6">
        <v>0</v>
      </c>
      <c r="H37" s="6">
        <v>107000000</v>
      </c>
      <c r="I37" s="6">
        <v>0</v>
      </c>
      <c r="J37" s="6">
        <v>62066927</v>
      </c>
      <c r="K37" s="6">
        <v>61292204</v>
      </c>
      <c r="L37" s="6">
        <v>61292204</v>
      </c>
      <c r="M37" s="6">
        <v>61292204</v>
      </c>
      <c r="N37" s="72">
        <f t="shared" si="2"/>
        <v>0.58006473831775696</v>
      </c>
      <c r="O37" s="74">
        <f t="shared" si="3"/>
        <v>0.57282433644859809</v>
      </c>
    </row>
    <row r="38" spans="1:15" s="8" customFormat="1" ht="24.75" thickBot="1" x14ac:dyDescent="0.25">
      <c r="A38" s="279" t="s">
        <v>158</v>
      </c>
      <c r="B38" s="257" t="s">
        <v>159</v>
      </c>
      <c r="C38" s="50">
        <v>1551645000</v>
      </c>
      <c r="D38" s="50"/>
      <c r="E38" s="50"/>
      <c r="F38" s="50">
        <v>1551645000</v>
      </c>
      <c r="G38" s="50">
        <v>1551645000</v>
      </c>
      <c r="H38" s="50"/>
      <c r="I38" s="50"/>
      <c r="J38" s="50"/>
      <c r="K38" s="50"/>
      <c r="L38" s="50"/>
      <c r="M38" s="50"/>
      <c r="N38" s="73">
        <f t="shared" si="2"/>
        <v>0</v>
      </c>
      <c r="O38" s="75">
        <f t="shared" si="3"/>
        <v>0</v>
      </c>
    </row>
    <row r="39" spans="1:15" ht="13.5" thickTop="1" thickBot="1" x14ac:dyDescent="0.25">
      <c r="A39" s="349" t="s">
        <v>160</v>
      </c>
      <c r="B39" s="350"/>
      <c r="C39" s="34">
        <f>+C40</f>
        <v>11171595000</v>
      </c>
      <c r="D39" s="34">
        <f t="shared" ref="D39:M39" si="9">+D40</f>
        <v>1507021767</v>
      </c>
      <c r="E39" s="34">
        <f t="shared" si="9"/>
        <v>761652377</v>
      </c>
      <c r="F39" s="34">
        <f t="shared" si="9"/>
        <v>11916964390</v>
      </c>
      <c r="G39" s="34">
        <f t="shared" si="9"/>
        <v>0</v>
      </c>
      <c r="H39" s="34">
        <f t="shared" si="9"/>
        <v>11496019166.280001</v>
      </c>
      <c r="I39" s="34">
        <f t="shared" si="9"/>
        <v>420945223.72000003</v>
      </c>
      <c r="J39" s="34">
        <f t="shared" si="9"/>
        <v>10336860341.110001</v>
      </c>
      <c r="K39" s="34">
        <f t="shared" si="9"/>
        <v>4120922898.79</v>
      </c>
      <c r="L39" s="34">
        <f t="shared" si="9"/>
        <v>4120922898.79</v>
      </c>
      <c r="M39" s="34">
        <f t="shared" si="9"/>
        <v>4100153346.6599998</v>
      </c>
      <c r="N39" s="69">
        <f t="shared" si="2"/>
        <v>0.86740716870682877</v>
      </c>
      <c r="O39" s="68">
        <f t="shared" si="3"/>
        <v>0.34580307231999707</v>
      </c>
    </row>
    <row r="40" spans="1:15" s="8" customFormat="1" ht="12.75" thickTop="1" x14ac:dyDescent="0.2">
      <c r="A40" s="31" t="s">
        <v>161</v>
      </c>
      <c r="B40" s="12" t="s">
        <v>162</v>
      </c>
      <c r="C40" s="51">
        <f>+C41+C50</f>
        <v>11171595000</v>
      </c>
      <c r="D40" s="51">
        <f t="shared" ref="D40:M40" si="10">+D41+D50</f>
        <v>1507021767</v>
      </c>
      <c r="E40" s="51">
        <f t="shared" si="10"/>
        <v>761652377</v>
      </c>
      <c r="F40" s="51">
        <f t="shared" si="10"/>
        <v>11916964390</v>
      </c>
      <c r="G40" s="51">
        <f t="shared" si="10"/>
        <v>0</v>
      </c>
      <c r="H40" s="51">
        <f t="shared" si="10"/>
        <v>11496019166.280001</v>
      </c>
      <c r="I40" s="51">
        <f t="shared" si="10"/>
        <v>420945223.72000003</v>
      </c>
      <c r="J40" s="51">
        <f t="shared" si="10"/>
        <v>10336860341.110001</v>
      </c>
      <c r="K40" s="51">
        <f t="shared" si="10"/>
        <v>4120922898.79</v>
      </c>
      <c r="L40" s="51">
        <f t="shared" si="10"/>
        <v>4120922898.79</v>
      </c>
      <c r="M40" s="51">
        <f t="shared" si="10"/>
        <v>4100153346.6599998</v>
      </c>
      <c r="N40" s="73">
        <f t="shared" si="2"/>
        <v>0.86740716870682877</v>
      </c>
      <c r="O40" s="75">
        <f t="shared" si="3"/>
        <v>0.34580307231999707</v>
      </c>
    </row>
    <row r="41" spans="1:15" s="8" customFormat="1" x14ac:dyDescent="0.2">
      <c r="A41" s="25" t="s">
        <v>163</v>
      </c>
      <c r="B41" s="12" t="s">
        <v>164</v>
      </c>
      <c r="C41" s="7">
        <f>SUM(C42:C49)</f>
        <v>208047746</v>
      </c>
      <c r="D41" s="7">
        <f t="shared" ref="D41:M41" si="11">SUM(D42:D49)</f>
        <v>173200000</v>
      </c>
      <c r="E41" s="7">
        <f t="shared" si="11"/>
        <v>75000000</v>
      </c>
      <c r="F41" s="7">
        <f t="shared" si="11"/>
        <v>306247746</v>
      </c>
      <c r="G41" s="7">
        <f t="shared" si="11"/>
        <v>0</v>
      </c>
      <c r="H41" s="7">
        <f t="shared" si="11"/>
        <v>135088547.03999999</v>
      </c>
      <c r="I41" s="7">
        <f t="shared" si="11"/>
        <v>171159198.96000001</v>
      </c>
      <c r="J41" s="7">
        <f t="shared" si="11"/>
        <v>72660147.039999992</v>
      </c>
      <c r="K41" s="7">
        <f t="shared" si="11"/>
        <v>13742280.859999999</v>
      </c>
      <c r="L41" s="7">
        <f t="shared" si="11"/>
        <v>13742280.859999999</v>
      </c>
      <c r="M41" s="7">
        <f t="shared" si="11"/>
        <v>11721769.73</v>
      </c>
      <c r="N41" s="73">
        <f t="shared" si="2"/>
        <v>0.23725936921671251</v>
      </c>
      <c r="O41" s="75">
        <f t="shared" si="3"/>
        <v>4.4873084094470363E-2</v>
      </c>
    </row>
    <row r="42" spans="1:15" x14ac:dyDescent="0.2">
      <c r="A42" s="27" t="s">
        <v>141</v>
      </c>
      <c r="B42" s="254" t="s">
        <v>142</v>
      </c>
      <c r="C42" s="6">
        <v>0</v>
      </c>
      <c r="D42" s="6">
        <v>25000000</v>
      </c>
      <c r="E42" s="6">
        <v>0</v>
      </c>
      <c r="F42" s="6">
        <v>25000000</v>
      </c>
      <c r="G42" s="6">
        <v>0</v>
      </c>
      <c r="H42" s="6">
        <v>25000000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72">
        <f t="shared" si="2"/>
        <v>0</v>
      </c>
      <c r="O42" s="74">
        <f t="shared" si="3"/>
        <v>0</v>
      </c>
    </row>
    <row r="43" spans="1:15" ht="36" x14ac:dyDescent="0.2">
      <c r="A43" s="27" t="s">
        <v>59</v>
      </c>
      <c r="B43" s="254" t="s">
        <v>60</v>
      </c>
      <c r="C43" s="6">
        <v>0</v>
      </c>
      <c r="D43" s="6">
        <v>12000000</v>
      </c>
      <c r="E43" s="6">
        <v>0</v>
      </c>
      <c r="F43" s="6">
        <v>12000000</v>
      </c>
      <c r="G43" s="6">
        <v>0</v>
      </c>
      <c r="H43" s="6">
        <v>2928400</v>
      </c>
      <c r="I43" s="6">
        <v>9071600</v>
      </c>
      <c r="J43" s="6">
        <v>1500000</v>
      </c>
      <c r="K43" s="6">
        <v>1500000</v>
      </c>
      <c r="L43" s="6">
        <v>1500000</v>
      </c>
      <c r="M43" s="6">
        <v>1500000</v>
      </c>
      <c r="N43" s="72">
        <f t="shared" si="2"/>
        <v>0.125</v>
      </c>
      <c r="O43" s="74">
        <f t="shared" si="3"/>
        <v>0.125</v>
      </c>
    </row>
    <row r="44" spans="1:15" x14ac:dyDescent="0.2">
      <c r="A44" s="27" t="s">
        <v>61</v>
      </c>
      <c r="B44" s="254" t="s">
        <v>62</v>
      </c>
      <c r="C44" s="6">
        <v>26000000</v>
      </c>
      <c r="D44" s="6">
        <v>10000000</v>
      </c>
      <c r="E44" s="6">
        <v>0</v>
      </c>
      <c r="F44" s="6">
        <v>36000000</v>
      </c>
      <c r="G44" s="6">
        <v>0</v>
      </c>
      <c r="H44" s="6">
        <v>36000000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72">
        <f t="shared" si="2"/>
        <v>0</v>
      </c>
      <c r="O44" s="74">
        <f t="shared" si="3"/>
        <v>0</v>
      </c>
    </row>
    <row r="45" spans="1:15" ht="24" x14ac:dyDescent="0.2">
      <c r="A45" s="27" t="s">
        <v>63</v>
      </c>
      <c r="B45" s="254" t="s">
        <v>64</v>
      </c>
      <c r="C45" s="6">
        <v>25146655</v>
      </c>
      <c r="D45" s="6">
        <v>47000000</v>
      </c>
      <c r="E45" s="6">
        <v>0</v>
      </c>
      <c r="F45" s="6">
        <v>72146655</v>
      </c>
      <c r="G45" s="6">
        <v>0</v>
      </c>
      <c r="H45" s="6">
        <v>25099562</v>
      </c>
      <c r="I45" s="6">
        <v>47047093</v>
      </c>
      <c r="J45" s="6">
        <v>25099562</v>
      </c>
      <c r="K45" s="6">
        <v>0</v>
      </c>
      <c r="L45" s="6">
        <v>0</v>
      </c>
      <c r="M45" s="6">
        <v>0</v>
      </c>
      <c r="N45" s="72">
        <f t="shared" si="2"/>
        <v>0.34789640628522556</v>
      </c>
      <c r="O45" s="74">
        <f t="shared" si="3"/>
        <v>0</v>
      </c>
    </row>
    <row r="46" spans="1:15" ht="36" x14ac:dyDescent="0.2">
      <c r="A46" s="27" t="s">
        <v>65</v>
      </c>
      <c r="B46" s="254" t="s">
        <v>66</v>
      </c>
      <c r="C46" s="6">
        <v>24845217</v>
      </c>
      <c r="D46" s="6">
        <v>9200000</v>
      </c>
      <c r="E46" s="6">
        <v>0</v>
      </c>
      <c r="F46" s="6">
        <v>34045217</v>
      </c>
      <c r="G46" s="6">
        <v>0</v>
      </c>
      <c r="H46" s="6">
        <v>20107438.300000001</v>
      </c>
      <c r="I46" s="6">
        <v>13937778.699999999</v>
      </c>
      <c r="J46" s="6">
        <v>20107438.300000001</v>
      </c>
      <c r="K46" s="6">
        <v>12242280.859999999</v>
      </c>
      <c r="L46" s="6">
        <v>12242280.859999999</v>
      </c>
      <c r="M46" s="6">
        <v>10221769.73</v>
      </c>
      <c r="N46" s="72">
        <f t="shared" si="2"/>
        <v>0.59060978521593799</v>
      </c>
      <c r="O46" s="74">
        <f t="shared" si="3"/>
        <v>0.35958886265873996</v>
      </c>
    </row>
    <row r="47" spans="1:15" ht="36" x14ac:dyDescent="0.2">
      <c r="A47" s="27" t="s">
        <v>67</v>
      </c>
      <c r="B47" s="254" t="s">
        <v>68</v>
      </c>
      <c r="C47" s="6">
        <v>50000000</v>
      </c>
      <c r="D47" s="6">
        <v>50000000</v>
      </c>
      <c r="E47" s="6">
        <v>50000000</v>
      </c>
      <c r="F47" s="6">
        <v>50000000</v>
      </c>
      <c r="G47" s="6">
        <v>0</v>
      </c>
      <c r="H47" s="6">
        <v>0</v>
      </c>
      <c r="I47" s="6">
        <v>50000000</v>
      </c>
      <c r="J47" s="6">
        <v>0</v>
      </c>
      <c r="K47" s="6">
        <v>0</v>
      </c>
      <c r="L47" s="6">
        <v>0</v>
      </c>
      <c r="M47" s="6">
        <v>0</v>
      </c>
      <c r="N47" s="72">
        <f t="shared" si="2"/>
        <v>0</v>
      </c>
      <c r="O47" s="74">
        <f t="shared" si="3"/>
        <v>0</v>
      </c>
    </row>
    <row r="48" spans="1:15" ht="24" x14ac:dyDescent="0.2">
      <c r="A48" s="27" t="s">
        <v>69</v>
      </c>
      <c r="B48" s="254" t="s">
        <v>70</v>
      </c>
      <c r="C48" s="6">
        <v>57055874</v>
      </c>
      <c r="D48" s="6">
        <v>20000000</v>
      </c>
      <c r="E48" s="6">
        <v>0</v>
      </c>
      <c r="F48" s="6">
        <v>77055874</v>
      </c>
      <c r="G48" s="6">
        <v>0</v>
      </c>
      <c r="H48" s="6">
        <v>25953146.739999998</v>
      </c>
      <c r="I48" s="6">
        <v>51102727.259999998</v>
      </c>
      <c r="J48" s="6">
        <v>25953146.739999998</v>
      </c>
      <c r="K48" s="6">
        <v>0</v>
      </c>
      <c r="L48" s="6">
        <v>0</v>
      </c>
      <c r="M48" s="6">
        <v>0</v>
      </c>
      <c r="N48" s="72">
        <f t="shared" si="2"/>
        <v>0.33680945257982536</v>
      </c>
      <c r="O48" s="74">
        <f t="shared" si="3"/>
        <v>0</v>
      </c>
    </row>
    <row r="49" spans="1:15" ht="24" x14ac:dyDescent="0.2">
      <c r="A49" s="27" t="s">
        <v>71</v>
      </c>
      <c r="B49" s="254" t="s">
        <v>72</v>
      </c>
      <c r="C49" s="6">
        <v>25000000</v>
      </c>
      <c r="D49" s="6">
        <v>0</v>
      </c>
      <c r="E49" s="6">
        <v>25000000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72" t="e">
        <f t="shared" si="2"/>
        <v>#DIV/0!</v>
      </c>
      <c r="O49" s="74" t="e">
        <f t="shared" si="3"/>
        <v>#DIV/0!</v>
      </c>
    </row>
    <row r="50" spans="1:15" s="8" customFormat="1" x14ac:dyDescent="0.2">
      <c r="A50" s="280" t="s">
        <v>165</v>
      </c>
      <c r="B50" s="258" t="s">
        <v>166</v>
      </c>
      <c r="C50" s="7">
        <f>SUM(C51:C67)</f>
        <v>10963547254</v>
      </c>
      <c r="D50" s="7">
        <f t="shared" ref="D50:M50" si="12">SUM(D51:D67)</f>
        <v>1333821767</v>
      </c>
      <c r="E50" s="7">
        <f t="shared" si="12"/>
        <v>686652377</v>
      </c>
      <c r="F50" s="7">
        <f t="shared" si="12"/>
        <v>11610716644</v>
      </c>
      <c r="G50" s="7">
        <f t="shared" si="12"/>
        <v>0</v>
      </c>
      <c r="H50" s="7">
        <f t="shared" si="12"/>
        <v>11360930619.24</v>
      </c>
      <c r="I50" s="7">
        <f t="shared" si="12"/>
        <v>249786024.76000002</v>
      </c>
      <c r="J50" s="7">
        <f t="shared" si="12"/>
        <v>10264200194.07</v>
      </c>
      <c r="K50" s="7">
        <f t="shared" si="12"/>
        <v>4107180617.9299998</v>
      </c>
      <c r="L50" s="7">
        <f t="shared" si="12"/>
        <v>4107180617.9299998</v>
      </c>
      <c r="M50" s="7">
        <f t="shared" si="12"/>
        <v>4088431576.9299998</v>
      </c>
      <c r="N50" s="73">
        <f t="shared" si="2"/>
        <v>0.88402813614215348</v>
      </c>
      <c r="O50" s="75">
        <f t="shared" si="3"/>
        <v>0.35374049198353685</v>
      </c>
    </row>
    <row r="51" spans="1:15" ht="24" x14ac:dyDescent="0.2">
      <c r="A51" s="27" t="s">
        <v>73</v>
      </c>
      <c r="B51" s="254" t="s">
        <v>74</v>
      </c>
      <c r="C51" s="6">
        <v>5000000</v>
      </c>
      <c r="D51" s="6">
        <v>0</v>
      </c>
      <c r="E51" s="6">
        <v>0</v>
      </c>
      <c r="F51" s="6">
        <v>5000000</v>
      </c>
      <c r="G51" s="6">
        <v>0</v>
      </c>
      <c r="H51" s="6">
        <v>5000000</v>
      </c>
      <c r="I51" s="6">
        <v>0</v>
      </c>
      <c r="J51" s="6">
        <v>4376107</v>
      </c>
      <c r="K51" s="6">
        <v>4376107</v>
      </c>
      <c r="L51" s="6">
        <v>4376107</v>
      </c>
      <c r="M51" s="6">
        <v>4376107</v>
      </c>
      <c r="N51" s="72">
        <f t="shared" si="2"/>
        <v>0.87522140000000004</v>
      </c>
      <c r="O51" s="74">
        <f t="shared" si="3"/>
        <v>0.87522140000000004</v>
      </c>
    </row>
    <row r="52" spans="1:15" x14ac:dyDescent="0.2">
      <c r="A52" s="27" t="s">
        <v>75</v>
      </c>
      <c r="B52" s="254" t="s">
        <v>76</v>
      </c>
      <c r="C52" s="6">
        <v>1634027480</v>
      </c>
      <c r="D52" s="6">
        <v>0</v>
      </c>
      <c r="E52" s="6">
        <v>0</v>
      </c>
      <c r="F52" s="6">
        <v>1634027480</v>
      </c>
      <c r="G52" s="6">
        <v>0</v>
      </c>
      <c r="H52" s="6">
        <v>1633050480</v>
      </c>
      <c r="I52" s="6">
        <v>977000</v>
      </c>
      <c r="J52" s="6">
        <v>1633050480</v>
      </c>
      <c r="K52" s="6">
        <v>642475857</v>
      </c>
      <c r="L52" s="6">
        <v>642475857</v>
      </c>
      <c r="M52" s="6">
        <v>642475857</v>
      </c>
      <c r="N52" s="72">
        <f t="shared" si="2"/>
        <v>0.99940209083876608</v>
      </c>
      <c r="O52" s="74">
        <f t="shared" si="3"/>
        <v>0.39318546650145686</v>
      </c>
    </row>
    <row r="53" spans="1:15" x14ac:dyDescent="0.2">
      <c r="A53" s="27" t="s">
        <v>77</v>
      </c>
      <c r="B53" s="254" t="s">
        <v>78</v>
      </c>
      <c r="C53" s="6">
        <v>2000000</v>
      </c>
      <c r="D53" s="6">
        <v>0</v>
      </c>
      <c r="E53" s="6">
        <v>0</v>
      </c>
      <c r="F53" s="6">
        <v>2000000</v>
      </c>
      <c r="G53" s="6">
        <v>0</v>
      </c>
      <c r="H53" s="6">
        <v>0</v>
      </c>
      <c r="I53" s="6">
        <v>2000000</v>
      </c>
      <c r="J53" s="6">
        <v>0</v>
      </c>
      <c r="K53" s="6">
        <v>0</v>
      </c>
      <c r="L53" s="6">
        <v>0</v>
      </c>
      <c r="M53" s="6">
        <v>0</v>
      </c>
      <c r="N53" s="72">
        <f t="shared" si="2"/>
        <v>0</v>
      </c>
      <c r="O53" s="74">
        <f t="shared" si="3"/>
        <v>0</v>
      </c>
    </row>
    <row r="54" spans="1:15" x14ac:dyDescent="0.2">
      <c r="A54" s="27" t="s">
        <v>79</v>
      </c>
      <c r="B54" s="254" t="s">
        <v>80</v>
      </c>
      <c r="C54" s="6">
        <v>16068000</v>
      </c>
      <c r="D54" s="6">
        <v>0</v>
      </c>
      <c r="E54" s="6">
        <v>0</v>
      </c>
      <c r="F54" s="6">
        <v>16068000</v>
      </c>
      <c r="G54" s="6">
        <v>0</v>
      </c>
      <c r="H54" s="6">
        <v>16068000</v>
      </c>
      <c r="I54" s="6">
        <v>0</v>
      </c>
      <c r="J54" s="6">
        <v>16068000</v>
      </c>
      <c r="K54" s="6">
        <v>2459360</v>
      </c>
      <c r="L54" s="6">
        <v>2459360</v>
      </c>
      <c r="M54" s="6">
        <v>2459360</v>
      </c>
      <c r="N54" s="72">
        <f t="shared" si="2"/>
        <v>1</v>
      </c>
      <c r="O54" s="74">
        <f t="shared" si="3"/>
        <v>0.15305949713716704</v>
      </c>
    </row>
    <row r="55" spans="1:15" ht="24" x14ac:dyDescent="0.2">
      <c r="A55" s="27" t="s">
        <v>81</v>
      </c>
      <c r="B55" s="254" t="s">
        <v>82</v>
      </c>
      <c r="C55" s="6">
        <v>96000000</v>
      </c>
      <c r="D55" s="6">
        <v>0</v>
      </c>
      <c r="E55" s="6">
        <v>0</v>
      </c>
      <c r="F55" s="6">
        <v>96000000</v>
      </c>
      <c r="G55" s="6">
        <v>0</v>
      </c>
      <c r="H55" s="6">
        <v>96000000</v>
      </c>
      <c r="I55" s="6">
        <v>0</v>
      </c>
      <c r="J55" s="6">
        <v>51558360</v>
      </c>
      <c r="K55" s="6">
        <v>51558360</v>
      </c>
      <c r="L55" s="6">
        <v>51558360</v>
      </c>
      <c r="M55" s="6">
        <v>51558360</v>
      </c>
      <c r="N55" s="72">
        <f t="shared" si="2"/>
        <v>0.53706624999999997</v>
      </c>
      <c r="O55" s="74">
        <f t="shared" si="3"/>
        <v>0.53706624999999997</v>
      </c>
    </row>
    <row r="56" spans="1:15" x14ac:dyDescent="0.2">
      <c r="A56" s="27" t="s">
        <v>83</v>
      </c>
      <c r="B56" s="254" t="s">
        <v>84</v>
      </c>
      <c r="C56" s="6">
        <v>15868925</v>
      </c>
      <c r="D56" s="6">
        <v>0</v>
      </c>
      <c r="E56" s="6">
        <v>800</v>
      </c>
      <c r="F56" s="6">
        <v>15868125</v>
      </c>
      <c r="G56" s="6">
        <v>0</v>
      </c>
      <c r="H56" s="6">
        <v>0</v>
      </c>
      <c r="I56" s="6">
        <v>15868125</v>
      </c>
      <c r="J56" s="6">
        <v>0</v>
      </c>
      <c r="K56" s="6">
        <v>0</v>
      </c>
      <c r="L56" s="6">
        <v>0</v>
      </c>
      <c r="M56" s="6">
        <v>0</v>
      </c>
      <c r="N56" s="72">
        <f t="shared" si="2"/>
        <v>0</v>
      </c>
      <c r="O56" s="74">
        <f t="shared" si="3"/>
        <v>0</v>
      </c>
    </row>
    <row r="57" spans="1:15" x14ac:dyDescent="0.2">
      <c r="A57" s="27" t="s">
        <v>85</v>
      </c>
      <c r="B57" s="254" t="s">
        <v>86</v>
      </c>
      <c r="C57" s="6">
        <v>3619178298</v>
      </c>
      <c r="D57" s="6">
        <v>471255246</v>
      </c>
      <c r="E57" s="6">
        <v>0</v>
      </c>
      <c r="F57" s="6">
        <v>4090433544</v>
      </c>
      <c r="G57" s="6">
        <v>0</v>
      </c>
      <c r="H57" s="6">
        <v>4090433544</v>
      </c>
      <c r="I57" s="6">
        <v>0</v>
      </c>
      <c r="J57" s="6">
        <v>3944538154</v>
      </c>
      <c r="K57" s="6">
        <v>1802308800</v>
      </c>
      <c r="L57" s="6">
        <v>1802308800</v>
      </c>
      <c r="M57" s="6">
        <v>1802308800</v>
      </c>
      <c r="N57" s="72">
        <f t="shared" si="2"/>
        <v>0.96433253628725868</v>
      </c>
      <c r="O57" s="74">
        <f t="shared" si="3"/>
        <v>0.44061559260477257</v>
      </c>
    </row>
    <row r="58" spans="1:15" x14ac:dyDescent="0.2">
      <c r="A58" s="27" t="s">
        <v>87</v>
      </c>
      <c r="B58" s="254" t="s">
        <v>88</v>
      </c>
      <c r="C58" s="6">
        <v>1100000000</v>
      </c>
      <c r="D58" s="6">
        <v>111383859</v>
      </c>
      <c r="E58" s="6">
        <v>254767718</v>
      </c>
      <c r="F58" s="6">
        <v>956616141</v>
      </c>
      <c r="G58" s="6">
        <v>0</v>
      </c>
      <c r="H58" s="6">
        <v>878702675</v>
      </c>
      <c r="I58" s="6">
        <v>77913466</v>
      </c>
      <c r="J58" s="6">
        <v>854702675</v>
      </c>
      <c r="K58" s="6">
        <v>506948672</v>
      </c>
      <c r="L58" s="6">
        <v>506948672</v>
      </c>
      <c r="M58" s="6">
        <v>506948672</v>
      </c>
      <c r="N58" s="72">
        <f t="shared" si="2"/>
        <v>0.89346461800919996</v>
      </c>
      <c r="O58" s="74">
        <f t="shared" si="3"/>
        <v>0.52993949220850545</v>
      </c>
    </row>
    <row r="59" spans="1:15" ht="24" x14ac:dyDescent="0.2">
      <c r="A59" s="27" t="s">
        <v>89</v>
      </c>
      <c r="B59" s="254" t="s">
        <v>90</v>
      </c>
      <c r="C59" s="6">
        <v>1103694828</v>
      </c>
      <c r="D59" s="6">
        <v>537000000</v>
      </c>
      <c r="E59" s="6">
        <v>128500000</v>
      </c>
      <c r="F59" s="6">
        <v>1512194828</v>
      </c>
      <c r="G59" s="6">
        <v>0</v>
      </c>
      <c r="H59" s="6">
        <v>1510117102</v>
      </c>
      <c r="I59" s="6">
        <v>2077726</v>
      </c>
      <c r="J59" s="6">
        <v>1134115885</v>
      </c>
      <c r="K59" s="6">
        <v>592355940</v>
      </c>
      <c r="L59" s="6">
        <v>592355940</v>
      </c>
      <c r="M59" s="6">
        <v>592355940</v>
      </c>
      <c r="N59" s="72">
        <f t="shared" si="2"/>
        <v>0.74998000522191977</v>
      </c>
      <c r="O59" s="74">
        <f t="shared" si="3"/>
        <v>0.39171932679034399</v>
      </c>
    </row>
    <row r="60" spans="1:15" ht="24" x14ac:dyDescent="0.2">
      <c r="A60" s="27" t="s">
        <v>91</v>
      </c>
      <c r="B60" s="254" t="s">
        <v>92</v>
      </c>
      <c r="C60" s="6">
        <v>103596000</v>
      </c>
      <c r="D60" s="6">
        <v>62980352</v>
      </c>
      <c r="E60" s="6">
        <v>0</v>
      </c>
      <c r="F60" s="6">
        <v>166576352</v>
      </c>
      <c r="G60" s="6">
        <v>0</v>
      </c>
      <c r="H60" s="6">
        <v>102638386.83</v>
      </c>
      <c r="I60" s="6">
        <v>63937965.170000002</v>
      </c>
      <c r="J60" s="6">
        <v>59671603.759999998</v>
      </c>
      <c r="K60" s="6">
        <v>41522552.93</v>
      </c>
      <c r="L60" s="6">
        <v>41522552.93</v>
      </c>
      <c r="M60" s="6">
        <v>41522552.93</v>
      </c>
      <c r="N60" s="72">
        <f t="shared" si="2"/>
        <v>0.35822373970586174</v>
      </c>
      <c r="O60" s="74">
        <f t="shared" si="3"/>
        <v>0.24927039421538058</v>
      </c>
    </row>
    <row r="61" spans="1:15" x14ac:dyDescent="0.2">
      <c r="A61" s="27" t="s">
        <v>93</v>
      </c>
      <c r="B61" s="254" t="s">
        <v>94</v>
      </c>
      <c r="C61" s="6">
        <v>1011618582</v>
      </c>
      <c r="D61" s="6">
        <v>101202310</v>
      </c>
      <c r="E61" s="6">
        <v>11383859</v>
      </c>
      <c r="F61" s="6">
        <v>1101437033</v>
      </c>
      <c r="G61" s="6">
        <v>0</v>
      </c>
      <c r="H61" s="6">
        <v>1026502438.41</v>
      </c>
      <c r="I61" s="6">
        <v>74934594.590000004</v>
      </c>
      <c r="J61" s="6">
        <v>967378371.25999999</v>
      </c>
      <c r="K61" s="6">
        <v>135218967.47999999</v>
      </c>
      <c r="L61" s="6">
        <v>135218967.47999999</v>
      </c>
      <c r="M61" s="6">
        <v>135218967.47999999</v>
      </c>
      <c r="N61" s="72">
        <f t="shared" si="2"/>
        <v>0.87828749377087634</v>
      </c>
      <c r="O61" s="74">
        <f t="shared" si="3"/>
        <v>0.12276595341242716</v>
      </c>
    </row>
    <row r="62" spans="1:15" ht="36" x14ac:dyDescent="0.2">
      <c r="A62" s="27" t="s">
        <v>95</v>
      </c>
      <c r="B62" s="254" t="s">
        <v>96</v>
      </c>
      <c r="C62" s="6">
        <v>501495141</v>
      </c>
      <c r="D62" s="6">
        <v>0</v>
      </c>
      <c r="E62" s="6">
        <v>280000000</v>
      </c>
      <c r="F62" s="6">
        <v>221495141</v>
      </c>
      <c r="G62" s="6">
        <v>0</v>
      </c>
      <c r="H62" s="6">
        <v>209900000</v>
      </c>
      <c r="I62" s="6">
        <v>11595141</v>
      </c>
      <c r="J62" s="6">
        <v>77676784.049999997</v>
      </c>
      <c r="K62" s="6">
        <v>4080225.52</v>
      </c>
      <c r="L62" s="6">
        <v>4080225.52</v>
      </c>
      <c r="M62" s="6">
        <v>4080225.52</v>
      </c>
      <c r="N62" s="72">
        <f t="shared" si="2"/>
        <v>0.35069294838391057</v>
      </c>
      <c r="O62" s="74">
        <f t="shared" si="3"/>
        <v>1.8421286812788366E-2</v>
      </c>
    </row>
    <row r="63" spans="1:15" ht="36" x14ac:dyDescent="0.2">
      <c r="A63" s="27" t="s">
        <v>97</v>
      </c>
      <c r="B63" s="254" t="s">
        <v>98</v>
      </c>
      <c r="C63" s="6">
        <v>30000000</v>
      </c>
      <c r="D63" s="6">
        <v>0</v>
      </c>
      <c r="E63" s="6">
        <v>0</v>
      </c>
      <c r="F63" s="6">
        <v>30000000</v>
      </c>
      <c r="G63" s="6">
        <v>0</v>
      </c>
      <c r="H63" s="6">
        <v>30000000</v>
      </c>
      <c r="I63" s="6">
        <v>0</v>
      </c>
      <c r="J63" s="6">
        <v>30000000</v>
      </c>
      <c r="K63" s="6">
        <v>8840100</v>
      </c>
      <c r="L63" s="6">
        <v>8840100</v>
      </c>
      <c r="M63" s="6">
        <v>8840100</v>
      </c>
      <c r="N63" s="72">
        <f t="shared" si="2"/>
        <v>1</v>
      </c>
      <c r="O63" s="74">
        <f t="shared" si="3"/>
        <v>0.29466999999999999</v>
      </c>
    </row>
    <row r="64" spans="1:15" ht="24" x14ac:dyDescent="0.2">
      <c r="A64" s="27" t="s">
        <v>99</v>
      </c>
      <c r="B64" s="254" t="s">
        <v>100</v>
      </c>
      <c r="C64" s="6">
        <v>65000000</v>
      </c>
      <c r="D64" s="6">
        <v>0</v>
      </c>
      <c r="E64" s="6">
        <v>0</v>
      </c>
      <c r="F64" s="6">
        <v>65000000</v>
      </c>
      <c r="G64" s="6">
        <v>0</v>
      </c>
      <c r="H64" s="6">
        <v>65000000</v>
      </c>
      <c r="I64" s="6">
        <v>0</v>
      </c>
      <c r="J64" s="6">
        <v>64895000</v>
      </c>
      <c r="K64" s="6">
        <v>0</v>
      </c>
      <c r="L64" s="6">
        <v>0</v>
      </c>
      <c r="M64" s="6">
        <v>0</v>
      </c>
      <c r="N64" s="72">
        <f t="shared" si="2"/>
        <v>0.99838461538461543</v>
      </c>
      <c r="O64" s="74">
        <f t="shared" si="3"/>
        <v>0</v>
      </c>
    </row>
    <row r="65" spans="1:15" ht="36" x14ac:dyDescent="0.2">
      <c r="A65" s="27" t="s">
        <v>101</v>
      </c>
      <c r="B65" s="254" t="s">
        <v>102</v>
      </c>
      <c r="C65" s="6">
        <v>10000000</v>
      </c>
      <c r="D65" s="6">
        <v>0</v>
      </c>
      <c r="E65" s="6">
        <v>0</v>
      </c>
      <c r="F65" s="6">
        <v>10000000</v>
      </c>
      <c r="G65" s="6">
        <v>0</v>
      </c>
      <c r="H65" s="6">
        <v>10000000</v>
      </c>
      <c r="I65" s="6">
        <v>0</v>
      </c>
      <c r="J65" s="6">
        <v>946440</v>
      </c>
      <c r="K65" s="6">
        <v>946440</v>
      </c>
      <c r="L65" s="6">
        <v>946440</v>
      </c>
      <c r="M65" s="6">
        <v>946440</v>
      </c>
      <c r="N65" s="72">
        <f t="shared" si="2"/>
        <v>9.4644000000000006E-2</v>
      </c>
      <c r="O65" s="74">
        <f t="shared" si="3"/>
        <v>9.4644000000000006E-2</v>
      </c>
    </row>
    <row r="66" spans="1:15" ht="24" x14ac:dyDescent="0.2">
      <c r="A66" s="27" t="s">
        <v>103</v>
      </c>
      <c r="B66" s="254" t="s">
        <v>104</v>
      </c>
      <c r="C66" s="6">
        <v>1050000000</v>
      </c>
      <c r="D66" s="6">
        <v>50000000</v>
      </c>
      <c r="E66" s="6">
        <v>0</v>
      </c>
      <c r="F66" s="6">
        <v>1100000000</v>
      </c>
      <c r="G66" s="6">
        <v>0</v>
      </c>
      <c r="H66" s="6">
        <v>1099517993</v>
      </c>
      <c r="I66" s="6">
        <v>482007</v>
      </c>
      <c r="J66" s="6">
        <v>1099517993</v>
      </c>
      <c r="K66" s="6">
        <v>0</v>
      </c>
      <c r="L66" s="6">
        <v>0</v>
      </c>
      <c r="M66" s="6">
        <v>0</v>
      </c>
      <c r="N66" s="72">
        <f t="shared" si="2"/>
        <v>0.99956181181818182</v>
      </c>
      <c r="O66" s="74">
        <f t="shared" si="3"/>
        <v>0</v>
      </c>
    </row>
    <row r="67" spans="1:15" ht="12.75" thickBot="1" x14ac:dyDescent="0.25">
      <c r="A67" s="32" t="s">
        <v>105</v>
      </c>
      <c r="B67" s="255" t="s">
        <v>106</v>
      </c>
      <c r="C67" s="33">
        <v>600000000</v>
      </c>
      <c r="D67" s="33">
        <v>0</v>
      </c>
      <c r="E67" s="33">
        <v>12000000</v>
      </c>
      <c r="F67" s="33">
        <v>588000000</v>
      </c>
      <c r="G67" s="33">
        <v>0</v>
      </c>
      <c r="H67" s="33">
        <v>588000000</v>
      </c>
      <c r="I67" s="33">
        <v>0</v>
      </c>
      <c r="J67" s="33">
        <v>325704341</v>
      </c>
      <c r="K67" s="33">
        <v>314089236</v>
      </c>
      <c r="L67" s="33">
        <v>314089236</v>
      </c>
      <c r="M67" s="33">
        <v>295340195</v>
      </c>
      <c r="N67" s="72">
        <f t="shared" si="2"/>
        <v>0.55391894727891156</v>
      </c>
      <c r="O67" s="74">
        <f t="shared" si="3"/>
        <v>0.53416536734693876</v>
      </c>
    </row>
    <row r="68" spans="1:15" s="8" customFormat="1" ht="13.5" thickTop="1" thickBot="1" x14ac:dyDescent="0.25">
      <c r="A68" s="349" t="s">
        <v>167</v>
      </c>
      <c r="B68" s="350"/>
      <c r="C68" s="34">
        <f>SUM(C69:C72)</f>
        <v>10872048000</v>
      </c>
      <c r="D68" s="34">
        <f t="shared" ref="D68:M68" si="13">SUM(D69:D72)</f>
        <v>110000000</v>
      </c>
      <c r="E68" s="34">
        <f t="shared" si="13"/>
        <v>755369390</v>
      </c>
      <c r="F68" s="34">
        <f t="shared" si="13"/>
        <v>10226678610</v>
      </c>
      <c r="G68" s="34">
        <f t="shared" si="13"/>
        <v>7403739416</v>
      </c>
      <c r="H68" s="34">
        <f t="shared" si="13"/>
        <v>214048000</v>
      </c>
      <c r="I68" s="34">
        <f t="shared" si="13"/>
        <v>2608891194</v>
      </c>
      <c r="J68" s="34">
        <f t="shared" si="13"/>
        <v>92445596</v>
      </c>
      <c r="K68" s="34">
        <f t="shared" si="13"/>
        <v>52778173</v>
      </c>
      <c r="L68" s="34">
        <f t="shared" si="13"/>
        <v>52778173</v>
      </c>
      <c r="M68" s="34">
        <f t="shared" si="13"/>
        <v>52778173</v>
      </c>
      <c r="N68" s="69">
        <f t="shared" si="2"/>
        <v>9.0396500687528695E-3</v>
      </c>
      <c r="O68" s="68">
        <f t="shared" si="3"/>
        <v>5.1608322714269787E-3</v>
      </c>
    </row>
    <row r="69" spans="1:15" s="8" customFormat="1" ht="23.25" thickTop="1" x14ac:dyDescent="0.2">
      <c r="A69" s="281" t="s">
        <v>168</v>
      </c>
      <c r="B69" s="259" t="s">
        <v>169</v>
      </c>
      <c r="C69" s="51">
        <v>10000000000</v>
      </c>
      <c r="D69" s="51"/>
      <c r="E69" s="51">
        <v>745369390</v>
      </c>
      <c r="F69" s="81">
        <v>9254630610</v>
      </c>
      <c r="G69" s="81">
        <v>7403739416</v>
      </c>
      <c r="H69" s="51"/>
      <c r="I69" s="51">
        <v>1850891194</v>
      </c>
      <c r="J69" s="51"/>
      <c r="K69" s="51"/>
      <c r="L69" s="51"/>
      <c r="M69" s="51"/>
      <c r="N69" s="73">
        <f t="shared" si="2"/>
        <v>0</v>
      </c>
      <c r="O69" s="75">
        <f t="shared" si="3"/>
        <v>0</v>
      </c>
    </row>
    <row r="70" spans="1:15" x14ac:dyDescent="0.2">
      <c r="A70" s="27" t="s">
        <v>107</v>
      </c>
      <c r="B70" s="254" t="s">
        <v>108</v>
      </c>
      <c r="C70" s="6">
        <v>74048000</v>
      </c>
      <c r="D70" s="6">
        <v>80000000</v>
      </c>
      <c r="E70" s="6">
        <v>10000000</v>
      </c>
      <c r="F70" s="82">
        <v>144048000</v>
      </c>
      <c r="G70" s="82">
        <v>0</v>
      </c>
      <c r="H70" s="6">
        <v>144048000</v>
      </c>
      <c r="I70" s="6">
        <v>0</v>
      </c>
      <c r="J70" s="6">
        <v>50000208</v>
      </c>
      <c r="K70" s="6">
        <v>48928629</v>
      </c>
      <c r="L70" s="6">
        <v>48928629</v>
      </c>
      <c r="M70" s="6">
        <v>48928629</v>
      </c>
      <c r="N70" s="72">
        <f t="shared" si="2"/>
        <v>0.34710796401199601</v>
      </c>
      <c r="O70" s="74">
        <f t="shared" si="3"/>
        <v>0.33966892285904698</v>
      </c>
    </row>
    <row r="71" spans="1:15" ht="24" x14ac:dyDescent="0.2">
      <c r="A71" s="27" t="s">
        <v>109</v>
      </c>
      <c r="B71" s="254" t="s">
        <v>110</v>
      </c>
      <c r="C71" s="6">
        <v>40000000</v>
      </c>
      <c r="D71" s="6">
        <v>30000000</v>
      </c>
      <c r="E71" s="6">
        <v>0</v>
      </c>
      <c r="F71" s="6">
        <v>70000000</v>
      </c>
      <c r="G71" s="6">
        <v>0</v>
      </c>
      <c r="H71" s="6">
        <v>70000000</v>
      </c>
      <c r="I71" s="6">
        <v>0</v>
      </c>
      <c r="J71" s="6">
        <v>42445388</v>
      </c>
      <c r="K71" s="6">
        <v>3849544</v>
      </c>
      <c r="L71" s="6">
        <v>3849544</v>
      </c>
      <c r="M71" s="6">
        <v>3849544</v>
      </c>
      <c r="N71" s="72">
        <f t="shared" si="2"/>
        <v>0.60636268571428575</v>
      </c>
      <c r="O71" s="74">
        <f t="shared" si="3"/>
        <v>5.4993485714285716E-2</v>
      </c>
    </row>
    <row r="72" spans="1:15" ht="12.75" thickBot="1" x14ac:dyDescent="0.25">
      <c r="A72" s="32" t="s">
        <v>111</v>
      </c>
      <c r="B72" s="255" t="s">
        <v>112</v>
      </c>
      <c r="C72" s="33">
        <v>758000000</v>
      </c>
      <c r="D72" s="33">
        <v>0</v>
      </c>
      <c r="E72" s="33">
        <v>0</v>
      </c>
      <c r="F72" s="33">
        <v>758000000</v>
      </c>
      <c r="G72" s="33">
        <v>0</v>
      </c>
      <c r="H72" s="33">
        <v>0</v>
      </c>
      <c r="I72" s="33">
        <v>758000000</v>
      </c>
      <c r="J72" s="33">
        <v>0</v>
      </c>
      <c r="K72" s="33">
        <v>0</v>
      </c>
      <c r="L72" s="33">
        <v>0</v>
      </c>
      <c r="M72" s="33">
        <v>0</v>
      </c>
      <c r="N72" s="72">
        <f t="shared" si="2"/>
        <v>0</v>
      </c>
      <c r="O72" s="74">
        <f t="shared" si="3"/>
        <v>0</v>
      </c>
    </row>
    <row r="73" spans="1:15" ht="13.5" thickTop="1" thickBot="1" x14ac:dyDescent="0.25">
      <c r="A73" s="349" t="s">
        <v>170</v>
      </c>
      <c r="B73" s="350"/>
      <c r="C73" s="34">
        <f>SUM(C74:C77)</f>
        <v>173559000</v>
      </c>
      <c r="D73" s="34">
        <f t="shared" ref="D73:M73" si="14">SUM(D74:D77)</f>
        <v>736300</v>
      </c>
      <c r="E73" s="34">
        <f t="shared" si="14"/>
        <v>736300</v>
      </c>
      <c r="F73" s="34">
        <f t="shared" si="14"/>
        <v>173559000</v>
      </c>
      <c r="G73" s="34">
        <f t="shared" si="14"/>
        <v>0</v>
      </c>
      <c r="H73" s="34">
        <f t="shared" si="14"/>
        <v>16155300</v>
      </c>
      <c r="I73" s="34">
        <f t="shared" si="14"/>
        <v>157403700</v>
      </c>
      <c r="J73" s="34">
        <f t="shared" si="14"/>
        <v>16063300</v>
      </c>
      <c r="K73" s="34">
        <f t="shared" si="14"/>
        <v>15915300</v>
      </c>
      <c r="L73" s="34">
        <f t="shared" si="14"/>
        <v>15915300</v>
      </c>
      <c r="M73" s="34">
        <f t="shared" si="14"/>
        <v>15915300</v>
      </c>
      <c r="N73" s="69">
        <f t="shared" si="2"/>
        <v>9.2552388524939647E-2</v>
      </c>
      <c r="O73" s="68">
        <f t="shared" si="3"/>
        <v>9.1699652567714729E-2</v>
      </c>
    </row>
    <row r="74" spans="1:15" ht="12.75" thickTop="1" x14ac:dyDescent="0.2">
      <c r="A74" s="44"/>
      <c r="B74" s="256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72">
        <v>0</v>
      </c>
      <c r="O74" s="74">
        <v>0</v>
      </c>
    </row>
    <row r="75" spans="1:15" x14ac:dyDescent="0.2">
      <c r="A75" s="27" t="s">
        <v>113</v>
      </c>
      <c r="B75" s="254" t="s">
        <v>114</v>
      </c>
      <c r="C75" s="6">
        <v>20000000</v>
      </c>
      <c r="D75" s="6">
        <v>0</v>
      </c>
      <c r="E75" s="6">
        <v>736300</v>
      </c>
      <c r="F75" s="6">
        <v>19263700</v>
      </c>
      <c r="G75" s="6">
        <v>0</v>
      </c>
      <c r="H75" s="6">
        <v>13708000</v>
      </c>
      <c r="I75" s="6">
        <v>5555700</v>
      </c>
      <c r="J75" s="6">
        <v>13708000</v>
      </c>
      <c r="K75" s="6">
        <v>13708000</v>
      </c>
      <c r="L75" s="6">
        <v>13708000</v>
      </c>
      <c r="M75" s="6">
        <v>13708000</v>
      </c>
      <c r="N75" s="72">
        <f t="shared" ref="N75:N90" si="15">+J75/F75</f>
        <v>0.71159746050862505</v>
      </c>
      <c r="O75" s="74">
        <f t="shared" ref="O75:O90" si="16">+K75/F75</f>
        <v>0.71159746050862505</v>
      </c>
    </row>
    <row r="76" spans="1:15" x14ac:dyDescent="0.2">
      <c r="A76" s="27" t="s">
        <v>115</v>
      </c>
      <c r="B76" s="254" t="s">
        <v>116</v>
      </c>
      <c r="C76" s="6">
        <v>1711000</v>
      </c>
      <c r="D76" s="6">
        <v>736300</v>
      </c>
      <c r="E76" s="6">
        <v>0</v>
      </c>
      <c r="F76" s="6">
        <v>2447300</v>
      </c>
      <c r="G76" s="6">
        <v>0</v>
      </c>
      <c r="H76" s="6">
        <v>2447300</v>
      </c>
      <c r="I76" s="6">
        <v>0</v>
      </c>
      <c r="J76" s="6">
        <v>2355300</v>
      </c>
      <c r="K76" s="6">
        <v>2207300</v>
      </c>
      <c r="L76" s="6">
        <v>2207300</v>
      </c>
      <c r="M76" s="6">
        <v>2207300</v>
      </c>
      <c r="N76" s="72">
        <f t="shared" si="15"/>
        <v>0.96240755117885013</v>
      </c>
      <c r="O76" s="74">
        <f t="shared" si="16"/>
        <v>0.90193274220569608</v>
      </c>
    </row>
    <row r="77" spans="1:15" ht="12.75" thickBot="1" x14ac:dyDescent="0.25">
      <c r="A77" s="282" t="s">
        <v>172</v>
      </c>
      <c r="B77" s="260" t="s">
        <v>173</v>
      </c>
      <c r="C77" s="33">
        <v>151848000</v>
      </c>
      <c r="D77" s="33"/>
      <c r="E77" s="33"/>
      <c r="F77" s="33">
        <v>151848000</v>
      </c>
      <c r="G77" s="33"/>
      <c r="H77" s="33"/>
      <c r="I77" s="33">
        <v>151848000</v>
      </c>
      <c r="J77" s="33"/>
      <c r="K77" s="33"/>
      <c r="L77" s="33"/>
      <c r="M77" s="33"/>
      <c r="N77" s="72">
        <f t="shared" si="15"/>
        <v>0</v>
      </c>
      <c r="O77" s="74">
        <f t="shared" si="16"/>
        <v>0</v>
      </c>
    </row>
    <row r="78" spans="1:15" s="71" customFormat="1" ht="14.25" thickTop="1" thickBot="1" x14ac:dyDescent="0.25">
      <c r="A78" s="343" t="s">
        <v>171</v>
      </c>
      <c r="B78" s="344"/>
      <c r="C78" s="34">
        <f>SUM(C79:C89)</f>
        <v>21000000000</v>
      </c>
      <c r="D78" s="34">
        <f t="shared" ref="D78:M78" si="17">SUM(D79:D89)</f>
        <v>0</v>
      </c>
      <c r="E78" s="34">
        <f t="shared" si="17"/>
        <v>0</v>
      </c>
      <c r="F78" s="34">
        <f t="shared" si="17"/>
        <v>21000000000</v>
      </c>
      <c r="G78" s="34">
        <f t="shared" si="17"/>
        <v>0</v>
      </c>
      <c r="H78" s="34">
        <f t="shared" si="17"/>
        <v>16124925383.309999</v>
      </c>
      <c r="I78" s="34">
        <f t="shared" si="17"/>
        <v>4875074616.6900005</v>
      </c>
      <c r="J78" s="34">
        <f t="shared" si="17"/>
        <v>12966748018.65</v>
      </c>
      <c r="K78" s="34">
        <f t="shared" si="17"/>
        <v>4522748335.1700001</v>
      </c>
      <c r="L78" s="34">
        <f t="shared" si="17"/>
        <v>4522748335.1700001</v>
      </c>
      <c r="M78" s="34">
        <f t="shared" si="17"/>
        <v>4519288188.1700001</v>
      </c>
      <c r="N78" s="69">
        <f t="shared" si="15"/>
        <v>0.61746419136428565</v>
      </c>
      <c r="O78" s="68">
        <f t="shared" si="16"/>
        <v>0.21536896834142857</v>
      </c>
    </row>
    <row r="79" spans="1:15" ht="72.75" thickTop="1" x14ac:dyDescent="0.2">
      <c r="A79" s="44" t="s">
        <v>117</v>
      </c>
      <c r="B79" s="256" t="s">
        <v>118</v>
      </c>
      <c r="C79" s="22">
        <v>5478939178</v>
      </c>
      <c r="D79" s="22">
        <v>0</v>
      </c>
      <c r="E79" s="22">
        <v>0</v>
      </c>
      <c r="F79" s="22">
        <v>5478939178</v>
      </c>
      <c r="G79" s="22">
        <v>0</v>
      </c>
      <c r="H79" s="22">
        <v>5241553128</v>
      </c>
      <c r="I79" s="22">
        <v>237386050</v>
      </c>
      <c r="J79" s="22">
        <v>4991285565</v>
      </c>
      <c r="K79" s="22">
        <v>1944491325.5</v>
      </c>
      <c r="L79" s="22">
        <v>1944491325.5</v>
      </c>
      <c r="M79" s="22">
        <v>1941031178.5</v>
      </c>
      <c r="N79" s="72">
        <f t="shared" si="15"/>
        <v>0.91099488474737733</v>
      </c>
      <c r="O79" s="74">
        <f t="shared" si="16"/>
        <v>0.35490288581918622</v>
      </c>
    </row>
    <row r="80" spans="1:15" ht="72" x14ac:dyDescent="0.2">
      <c r="A80" s="27" t="s">
        <v>119</v>
      </c>
      <c r="B80" s="254" t="s">
        <v>120</v>
      </c>
      <c r="C80" s="6">
        <v>841218420</v>
      </c>
      <c r="D80" s="6">
        <v>0</v>
      </c>
      <c r="E80" s="6">
        <v>0</v>
      </c>
      <c r="F80" s="6">
        <v>841218420</v>
      </c>
      <c r="G80" s="6">
        <v>0</v>
      </c>
      <c r="H80" s="6">
        <v>623053472</v>
      </c>
      <c r="I80" s="6">
        <v>218164948</v>
      </c>
      <c r="J80" s="6">
        <v>523698405</v>
      </c>
      <c r="K80" s="6">
        <v>230950526.5</v>
      </c>
      <c r="L80" s="6">
        <v>230950526.5</v>
      </c>
      <c r="M80" s="6">
        <v>230950526.5</v>
      </c>
      <c r="N80" s="72">
        <f t="shared" si="15"/>
        <v>0.62254747702742885</v>
      </c>
      <c r="O80" s="74">
        <f t="shared" si="16"/>
        <v>0.27454287853088144</v>
      </c>
    </row>
    <row r="81" spans="1:15" ht="72" x14ac:dyDescent="0.2">
      <c r="A81" s="27" t="s">
        <v>121</v>
      </c>
      <c r="B81" s="254" t="s">
        <v>122</v>
      </c>
      <c r="C81" s="6">
        <v>2113630925</v>
      </c>
      <c r="D81" s="6">
        <v>0</v>
      </c>
      <c r="E81" s="6">
        <v>0</v>
      </c>
      <c r="F81" s="6">
        <v>2113630925</v>
      </c>
      <c r="G81" s="6">
        <v>0</v>
      </c>
      <c r="H81" s="6">
        <v>1762586938</v>
      </c>
      <c r="I81" s="6">
        <v>351043987</v>
      </c>
      <c r="J81" s="6">
        <v>1430682070</v>
      </c>
      <c r="K81" s="6">
        <v>575697444.5</v>
      </c>
      <c r="L81" s="6">
        <v>575697444.5</v>
      </c>
      <c r="M81" s="6">
        <v>575697444.5</v>
      </c>
      <c r="N81" s="72">
        <f t="shared" si="15"/>
        <v>0.67688358127140857</v>
      </c>
      <c r="O81" s="74">
        <f t="shared" si="16"/>
        <v>0.27237368534433232</v>
      </c>
    </row>
    <row r="82" spans="1:15" ht="48" x14ac:dyDescent="0.2">
      <c r="A82" s="27" t="s">
        <v>123</v>
      </c>
      <c r="B82" s="254" t="s">
        <v>124</v>
      </c>
      <c r="C82" s="6">
        <v>550000000</v>
      </c>
      <c r="D82" s="6">
        <v>0</v>
      </c>
      <c r="E82" s="6">
        <v>0</v>
      </c>
      <c r="F82" s="6">
        <v>550000000</v>
      </c>
      <c r="G82" s="6">
        <v>0</v>
      </c>
      <c r="H82" s="6">
        <v>550000000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72">
        <f t="shared" si="15"/>
        <v>0</v>
      </c>
      <c r="O82" s="74">
        <f t="shared" si="16"/>
        <v>0</v>
      </c>
    </row>
    <row r="83" spans="1:15" ht="84" x14ac:dyDescent="0.2">
      <c r="A83" s="27" t="s">
        <v>125</v>
      </c>
      <c r="B83" s="254" t="s">
        <v>126</v>
      </c>
      <c r="C83" s="6">
        <v>3740440000</v>
      </c>
      <c r="D83" s="6">
        <v>0</v>
      </c>
      <c r="E83" s="6">
        <v>0</v>
      </c>
      <c r="F83" s="6">
        <v>3740440000</v>
      </c>
      <c r="G83" s="6">
        <v>0</v>
      </c>
      <c r="H83" s="6">
        <v>2511206667</v>
      </c>
      <c r="I83" s="6">
        <v>1229233333</v>
      </c>
      <c r="J83" s="6">
        <v>1041266667</v>
      </c>
      <c r="K83" s="6">
        <v>422346669</v>
      </c>
      <c r="L83" s="6">
        <v>422346669</v>
      </c>
      <c r="M83" s="6">
        <v>422346669</v>
      </c>
      <c r="N83" s="72">
        <f t="shared" si="15"/>
        <v>0.27838079664424509</v>
      </c>
      <c r="O83" s="74">
        <f t="shared" si="16"/>
        <v>0.11291363288810942</v>
      </c>
    </row>
    <row r="84" spans="1:15" ht="84" x14ac:dyDescent="0.2">
      <c r="A84" s="27" t="s">
        <v>127</v>
      </c>
      <c r="B84" s="254" t="s">
        <v>128</v>
      </c>
      <c r="C84" s="6">
        <v>1030770275</v>
      </c>
      <c r="D84" s="6">
        <v>0</v>
      </c>
      <c r="E84" s="6">
        <v>0</v>
      </c>
      <c r="F84" s="6">
        <v>1030770275</v>
      </c>
      <c r="G84" s="6">
        <v>0</v>
      </c>
      <c r="H84" s="6">
        <v>390366667</v>
      </c>
      <c r="I84" s="6">
        <v>640403608</v>
      </c>
      <c r="J84" s="6">
        <v>247800001</v>
      </c>
      <c r="K84" s="6">
        <v>115299326</v>
      </c>
      <c r="L84" s="6">
        <v>115299326</v>
      </c>
      <c r="M84" s="6">
        <v>115299326</v>
      </c>
      <c r="N84" s="72">
        <f t="shared" si="15"/>
        <v>0.24040274250244556</v>
      </c>
      <c r="O84" s="74">
        <f t="shared" si="16"/>
        <v>0.11185744175636031</v>
      </c>
    </row>
    <row r="85" spans="1:15" ht="72" x14ac:dyDescent="0.2">
      <c r="A85" s="27" t="s">
        <v>129</v>
      </c>
      <c r="B85" s="254" t="s">
        <v>130</v>
      </c>
      <c r="C85" s="6">
        <v>515323489</v>
      </c>
      <c r="D85" s="6">
        <v>0</v>
      </c>
      <c r="E85" s="6">
        <v>0</v>
      </c>
      <c r="F85" s="6">
        <v>515323489</v>
      </c>
      <c r="G85" s="6">
        <v>0</v>
      </c>
      <c r="H85" s="6">
        <v>515323489</v>
      </c>
      <c r="I85" s="6">
        <v>0</v>
      </c>
      <c r="J85" s="6">
        <v>515323489</v>
      </c>
      <c r="K85" s="6">
        <v>0</v>
      </c>
      <c r="L85" s="6">
        <v>0</v>
      </c>
      <c r="M85" s="6">
        <v>0</v>
      </c>
      <c r="N85" s="72">
        <f t="shared" si="15"/>
        <v>1</v>
      </c>
      <c r="O85" s="74">
        <f t="shared" si="16"/>
        <v>0</v>
      </c>
    </row>
    <row r="86" spans="1:15" ht="72" x14ac:dyDescent="0.2">
      <c r="A86" s="27" t="s">
        <v>131</v>
      </c>
      <c r="B86" s="254" t="s">
        <v>132</v>
      </c>
      <c r="C86" s="6">
        <v>2401001710</v>
      </c>
      <c r="D86" s="6">
        <v>0</v>
      </c>
      <c r="E86" s="6">
        <v>0</v>
      </c>
      <c r="F86" s="6">
        <v>2401001710</v>
      </c>
      <c r="G86" s="6">
        <v>0</v>
      </c>
      <c r="H86" s="6">
        <v>1591105450.3099999</v>
      </c>
      <c r="I86" s="6">
        <v>809896259.69000006</v>
      </c>
      <c r="J86" s="6">
        <v>1391698757.6500001</v>
      </c>
      <c r="K86" s="6">
        <v>537438313.66999996</v>
      </c>
      <c r="L86" s="6">
        <v>537438313.66999996</v>
      </c>
      <c r="M86" s="6">
        <v>537438313.66999996</v>
      </c>
      <c r="N86" s="72">
        <f t="shared" si="15"/>
        <v>0.57963255580105355</v>
      </c>
      <c r="O86" s="74">
        <f t="shared" si="16"/>
        <v>0.22383920487503525</v>
      </c>
    </row>
    <row r="87" spans="1:15" ht="72" x14ac:dyDescent="0.2">
      <c r="A87" s="27" t="s">
        <v>133</v>
      </c>
      <c r="B87" s="254" t="s">
        <v>134</v>
      </c>
      <c r="C87" s="6">
        <v>1358500000</v>
      </c>
      <c r="D87" s="6">
        <v>0</v>
      </c>
      <c r="E87" s="6">
        <v>0</v>
      </c>
      <c r="F87" s="6">
        <v>1358500000</v>
      </c>
      <c r="G87" s="6">
        <v>0</v>
      </c>
      <c r="H87" s="6">
        <v>1199787572</v>
      </c>
      <c r="I87" s="6">
        <v>158712428</v>
      </c>
      <c r="J87" s="6">
        <v>1199746782</v>
      </c>
      <c r="K87" s="6">
        <v>142008333</v>
      </c>
      <c r="L87" s="6">
        <v>142008333</v>
      </c>
      <c r="M87" s="6">
        <v>142008333</v>
      </c>
      <c r="N87" s="72">
        <f t="shared" si="15"/>
        <v>0.88314080382775118</v>
      </c>
      <c r="O87" s="74">
        <f t="shared" si="16"/>
        <v>0.10453318586676481</v>
      </c>
    </row>
    <row r="88" spans="1:15" ht="72" x14ac:dyDescent="0.2">
      <c r="A88" s="27" t="s">
        <v>135</v>
      </c>
      <c r="B88" s="254" t="s">
        <v>136</v>
      </c>
      <c r="C88" s="6">
        <v>1276000000</v>
      </c>
      <c r="D88" s="6">
        <v>0</v>
      </c>
      <c r="E88" s="6">
        <v>0</v>
      </c>
      <c r="F88" s="6">
        <v>1276000000</v>
      </c>
      <c r="G88" s="6">
        <v>0</v>
      </c>
      <c r="H88" s="6">
        <v>390500000</v>
      </c>
      <c r="I88" s="6">
        <v>885500000</v>
      </c>
      <c r="J88" s="6">
        <v>339500000</v>
      </c>
      <c r="K88" s="6">
        <v>142256667</v>
      </c>
      <c r="L88" s="6">
        <v>142256667</v>
      </c>
      <c r="M88" s="6">
        <v>142256667</v>
      </c>
      <c r="N88" s="72">
        <f t="shared" si="15"/>
        <v>0.26606583072100315</v>
      </c>
      <c r="O88" s="74">
        <f t="shared" si="16"/>
        <v>0.11148641614420063</v>
      </c>
    </row>
    <row r="89" spans="1:15" ht="84.75" thickBot="1" x14ac:dyDescent="0.25">
      <c r="A89" s="32" t="s">
        <v>137</v>
      </c>
      <c r="B89" s="255" t="s">
        <v>138</v>
      </c>
      <c r="C89" s="33">
        <v>1694176003</v>
      </c>
      <c r="D89" s="33">
        <v>0</v>
      </c>
      <c r="E89" s="33">
        <v>0</v>
      </c>
      <c r="F89" s="33">
        <v>1694176003</v>
      </c>
      <c r="G89" s="33">
        <v>0</v>
      </c>
      <c r="H89" s="33">
        <v>1349442000</v>
      </c>
      <c r="I89" s="33">
        <v>344734003</v>
      </c>
      <c r="J89" s="33">
        <v>1285746282</v>
      </c>
      <c r="K89" s="33">
        <v>412259730</v>
      </c>
      <c r="L89" s="33">
        <v>412259730</v>
      </c>
      <c r="M89" s="33">
        <v>412259730</v>
      </c>
      <c r="N89" s="72">
        <f t="shared" si="15"/>
        <v>0.75892131615796476</v>
      </c>
      <c r="O89" s="74">
        <f t="shared" si="16"/>
        <v>0.24333937517116397</v>
      </c>
    </row>
    <row r="90" spans="1:15" ht="28.5" customHeight="1" thickTop="1" thickBot="1" x14ac:dyDescent="0.25">
      <c r="A90" s="343" t="s">
        <v>174</v>
      </c>
      <c r="B90" s="344" t="s">
        <v>0</v>
      </c>
      <c r="C90" s="34">
        <f>+C9+C78</f>
        <v>63023489000</v>
      </c>
      <c r="D90" s="34">
        <f t="shared" ref="D90:M90" si="18">+D9+D78</f>
        <v>2590983050</v>
      </c>
      <c r="E90" s="34">
        <f t="shared" si="18"/>
        <v>2590983050</v>
      </c>
      <c r="F90" s="34">
        <f t="shared" si="18"/>
        <v>63023489000</v>
      </c>
      <c r="G90" s="34">
        <f t="shared" si="18"/>
        <v>8955384416</v>
      </c>
      <c r="H90" s="34">
        <f t="shared" si="18"/>
        <v>46005789849.589996</v>
      </c>
      <c r="I90" s="34">
        <f t="shared" si="18"/>
        <v>8062314734.4100008</v>
      </c>
      <c r="J90" s="34">
        <f t="shared" si="18"/>
        <v>32498779902.760002</v>
      </c>
      <c r="K90" s="34">
        <f t="shared" si="18"/>
        <v>17795445552.959999</v>
      </c>
      <c r="L90" s="34">
        <f t="shared" si="18"/>
        <v>17795445552.959999</v>
      </c>
      <c r="M90" s="34">
        <f t="shared" si="18"/>
        <v>17306444742.830002</v>
      </c>
      <c r="N90" s="69">
        <f t="shared" si="15"/>
        <v>0.51566138940292572</v>
      </c>
      <c r="O90" s="70">
        <f t="shared" si="16"/>
        <v>0.28236211348057866</v>
      </c>
    </row>
    <row r="91" spans="1:15" ht="12.75" thickTop="1" x14ac:dyDescent="0.2">
      <c r="A91" s="16" t="s">
        <v>175</v>
      </c>
      <c r="B91" s="256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5" x14ac:dyDescent="0.2">
      <c r="A92" s="5" t="s">
        <v>0</v>
      </c>
      <c r="B92" s="254" t="s">
        <v>0</v>
      </c>
      <c r="C92" s="7" t="s">
        <v>0</v>
      </c>
      <c r="D92" s="7" t="s">
        <v>0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</row>
    <row r="93" spans="1:15" ht="0" hidden="1" customHeight="1" x14ac:dyDescent="0.2"/>
    <row r="94" spans="1:15" ht="33.950000000000003" customHeight="1" x14ac:dyDescent="0.2"/>
  </sheetData>
  <mergeCells count="10">
    <mergeCell ref="A90:B90"/>
    <mergeCell ref="A4:M4"/>
    <mergeCell ref="A5:M5"/>
    <mergeCell ref="A6:M6"/>
    <mergeCell ref="A9:B9"/>
    <mergeCell ref="A39:B39"/>
    <mergeCell ref="A68:B68"/>
    <mergeCell ref="A73:B73"/>
    <mergeCell ref="A78:B78"/>
    <mergeCell ref="A10:B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3"/>
  <sheetViews>
    <sheetView workbookViewId="0">
      <pane ySplit="6" topLeftCell="A7" activePane="bottomLeft" state="frozen"/>
      <selection pane="bottomLeft" activeCell="E23" sqref="E23"/>
    </sheetView>
  </sheetViews>
  <sheetFormatPr baseColWidth="10" defaultColWidth="10.85546875" defaultRowHeight="11.25" x14ac:dyDescent="0.2"/>
  <cols>
    <col min="1" max="1" width="19.140625" style="1" bestFit="1" customWidth="1"/>
    <col min="2" max="2" width="37.5703125" style="264" customWidth="1"/>
    <col min="3" max="3" width="17" style="86" bestFit="1" customWidth="1"/>
    <col min="4" max="5" width="15.85546875" style="87" bestFit="1" customWidth="1"/>
    <col min="6" max="10" width="17" style="86" bestFit="1" customWidth="1"/>
    <col min="11" max="13" width="19.85546875" style="86" customWidth="1"/>
    <col min="14" max="14" width="8.5703125" style="85" bestFit="1" customWidth="1"/>
    <col min="15" max="15" width="6.28515625" style="84" customWidth="1"/>
    <col min="16" max="16384" width="10.85546875" style="1"/>
  </cols>
  <sheetData>
    <row r="1" spans="1:15" s="155" customFormat="1" ht="19.5" customHeight="1" x14ac:dyDescent="0.25">
      <c r="A1" s="323" t="s">
        <v>176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</row>
    <row r="2" spans="1:15" s="155" customFormat="1" ht="19.5" customHeight="1" x14ac:dyDescent="0.25">
      <c r="A2" s="323" t="s">
        <v>177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</row>
    <row r="3" spans="1:15" s="155" customFormat="1" ht="19.5" customHeight="1" thickBot="1" x14ac:dyDescent="0.3">
      <c r="A3" s="325" t="s">
        <v>261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</row>
    <row r="4" spans="1:15" s="150" customFormat="1" ht="33.6" customHeight="1" thickTop="1" thickBot="1" x14ac:dyDescent="0.3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2">
      <c r="A5" s="329" t="s">
        <v>143</v>
      </c>
      <c r="B5" s="330"/>
      <c r="C5" s="149">
        <f>+C6+C35+C69+C74</f>
        <v>42480363515</v>
      </c>
      <c r="D5" s="149">
        <f t="shared" ref="D5:M5" si="0">+D6+D35+D69+D74</f>
        <v>4965430923</v>
      </c>
      <c r="E5" s="149">
        <f t="shared" si="0"/>
        <v>4702305438</v>
      </c>
      <c r="F5" s="149">
        <f t="shared" si="0"/>
        <v>42743489000</v>
      </c>
      <c r="G5" s="149">
        <f t="shared" si="0"/>
        <v>9675384416</v>
      </c>
      <c r="H5" s="149">
        <f>+H6+H35+H69+H74</f>
        <v>30665350641.330002</v>
      </c>
      <c r="I5" s="149">
        <f t="shared" si="0"/>
        <v>2402753942.6700001</v>
      </c>
      <c r="J5" s="149">
        <f t="shared" si="0"/>
        <v>21374472390.829998</v>
      </c>
      <c r="K5" s="149">
        <f t="shared" si="0"/>
        <v>15880786711.450001</v>
      </c>
      <c r="L5" s="149">
        <f t="shared" si="0"/>
        <v>15880786711.450001</v>
      </c>
      <c r="M5" s="149">
        <f t="shared" si="0"/>
        <v>15789202167.450001</v>
      </c>
      <c r="N5" s="148">
        <f t="shared" ref="N5:N75" si="1">+J5/F5</f>
        <v>0.50006382003186489</v>
      </c>
      <c r="O5" s="147">
        <f t="shared" ref="O5:O75" si="2">+K5/F5</f>
        <v>0.37153697751369807</v>
      </c>
    </row>
    <row r="6" spans="1:15" s="143" customFormat="1" ht="12" x14ac:dyDescent="0.2">
      <c r="A6" s="331" t="s">
        <v>144</v>
      </c>
      <c r="B6" s="332"/>
      <c r="C6" s="146">
        <f>+C7</f>
        <v>19806287000</v>
      </c>
      <c r="D6" s="146">
        <f t="shared" ref="D6:M6" si="3">+D7</f>
        <v>1693224983</v>
      </c>
      <c r="E6" s="146">
        <f t="shared" si="3"/>
        <v>1073224983</v>
      </c>
      <c r="F6" s="146">
        <f t="shared" si="3"/>
        <v>20426287000</v>
      </c>
      <c r="G6" s="146">
        <f t="shared" si="3"/>
        <v>2271645000</v>
      </c>
      <c r="H6" s="146">
        <f t="shared" si="3"/>
        <v>18154642000</v>
      </c>
      <c r="I6" s="146">
        <f t="shared" si="3"/>
        <v>0</v>
      </c>
      <c r="J6" s="146">
        <f t="shared" si="3"/>
        <v>10647813899</v>
      </c>
      <c r="K6" s="146">
        <f t="shared" si="3"/>
        <v>10645869775</v>
      </c>
      <c r="L6" s="146">
        <f t="shared" si="3"/>
        <v>10645869775</v>
      </c>
      <c r="M6" s="146">
        <f t="shared" si="3"/>
        <v>10645869775</v>
      </c>
      <c r="N6" s="145">
        <f t="shared" si="1"/>
        <v>0.52127995161333041</v>
      </c>
      <c r="O6" s="144">
        <f t="shared" si="2"/>
        <v>0.52118477406099306</v>
      </c>
    </row>
    <row r="7" spans="1:15" s="142" customFormat="1" ht="10.5" customHeight="1" x14ac:dyDescent="0.2">
      <c r="A7" s="130" t="s">
        <v>148</v>
      </c>
      <c r="B7" s="11" t="s">
        <v>149</v>
      </c>
      <c r="C7" s="141">
        <v>19806287000</v>
      </c>
      <c r="D7" s="141">
        <v>1693224983</v>
      </c>
      <c r="E7" s="141">
        <v>1073224983</v>
      </c>
      <c r="F7" s="141">
        <v>20426287000</v>
      </c>
      <c r="G7" s="141">
        <v>2271645000</v>
      </c>
      <c r="H7" s="141">
        <v>18154642000</v>
      </c>
      <c r="I7" s="141">
        <v>0</v>
      </c>
      <c r="J7" s="141">
        <v>10647813899</v>
      </c>
      <c r="K7" s="141">
        <v>10645869775</v>
      </c>
      <c r="L7" s="141">
        <v>10645869775</v>
      </c>
      <c r="M7" s="141">
        <v>10645869775</v>
      </c>
      <c r="N7" s="140">
        <v>0.52127995161333041</v>
      </c>
      <c r="O7" s="139">
        <v>0.52118477406099306</v>
      </c>
    </row>
    <row r="8" spans="1:15" s="142" customFormat="1" ht="10.5" customHeight="1" x14ac:dyDescent="0.2">
      <c r="A8" s="130" t="s">
        <v>150</v>
      </c>
      <c r="B8" s="11" t="s">
        <v>151</v>
      </c>
      <c r="C8" s="141">
        <v>13164350000</v>
      </c>
      <c r="D8" s="141">
        <v>0</v>
      </c>
      <c r="E8" s="141">
        <v>1000000000</v>
      </c>
      <c r="F8" s="141">
        <v>12164350000</v>
      </c>
      <c r="G8" s="141">
        <v>0</v>
      </c>
      <c r="H8" s="310">
        <v>12164350000</v>
      </c>
      <c r="I8" s="141">
        <v>0</v>
      </c>
      <c r="J8" s="141">
        <v>7395790420</v>
      </c>
      <c r="K8" s="141">
        <v>7394631226</v>
      </c>
      <c r="L8" s="141">
        <v>7394631226</v>
      </c>
      <c r="M8" s="141">
        <v>7394631226</v>
      </c>
      <c r="N8" s="140">
        <v>0.60798895296501665</v>
      </c>
      <c r="O8" s="139">
        <v>0.60789365860074729</v>
      </c>
    </row>
    <row r="9" spans="1:15" s="142" customFormat="1" ht="10.5" customHeight="1" x14ac:dyDescent="0.2">
      <c r="A9" s="130" t="s">
        <v>152</v>
      </c>
      <c r="B9" s="11" t="s">
        <v>153</v>
      </c>
      <c r="C9" s="141">
        <v>13164350000</v>
      </c>
      <c r="D9" s="141">
        <v>0</v>
      </c>
      <c r="E9" s="141">
        <v>1000000000</v>
      </c>
      <c r="F9" s="141">
        <v>12164350000</v>
      </c>
      <c r="G9" s="141">
        <v>0</v>
      </c>
      <c r="H9" s="310">
        <v>12164350000</v>
      </c>
      <c r="I9" s="141">
        <v>0</v>
      </c>
      <c r="J9" s="141">
        <v>7395790420</v>
      </c>
      <c r="K9" s="141">
        <v>7394631226</v>
      </c>
      <c r="L9" s="141">
        <v>7394631226</v>
      </c>
      <c r="M9" s="141">
        <v>7394631226</v>
      </c>
      <c r="N9" s="140">
        <v>0.60798895296501665</v>
      </c>
      <c r="O9" s="139">
        <v>0.60789365860074729</v>
      </c>
    </row>
    <row r="10" spans="1:15" x14ac:dyDescent="0.2">
      <c r="A10" s="291" t="s">
        <v>15</v>
      </c>
      <c r="B10" s="272" t="s">
        <v>16</v>
      </c>
      <c r="C10" s="306">
        <v>9307850000</v>
      </c>
      <c r="D10" s="306">
        <v>0</v>
      </c>
      <c r="E10" s="306">
        <v>0</v>
      </c>
      <c r="F10" s="306">
        <v>9307850000</v>
      </c>
      <c r="G10" s="306">
        <v>0</v>
      </c>
      <c r="H10" s="306">
        <v>9307850000</v>
      </c>
      <c r="I10" s="306">
        <v>0</v>
      </c>
      <c r="J10" s="306">
        <v>5895388725</v>
      </c>
      <c r="K10" s="306">
        <v>5894244081</v>
      </c>
      <c r="L10" s="306">
        <v>5894244081</v>
      </c>
      <c r="M10" s="306">
        <v>5894244081</v>
      </c>
      <c r="N10" s="97">
        <v>0.63337814049431396</v>
      </c>
      <c r="O10" s="96">
        <v>0.63325516429680329</v>
      </c>
    </row>
    <row r="11" spans="1:15" x14ac:dyDescent="0.2">
      <c r="A11" s="292" t="s">
        <v>17</v>
      </c>
      <c r="B11" s="273" t="s">
        <v>18</v>
      </c>
      <c r="C11" s="306">
        <v>550000000</v>
      </c>
      <c r="D11" s="306">
        <v>0</v>
      </c>
      <c r="E11" s="306">
        <v>0</v>
      </c>
      <c r="F11" s="306">
        <v>550000000</v>
      </c>
      <c r="G11" s="306">
        <v>0</v>
      </c>
      <c r="H11" s="306">
        <v>550000000</v>
      </c>
      <c r="I11" s="306">
        <v>0</v>
      </c>
      <c r="J11" s="306">
        <v>494770151</v>
      </c>
      <c r="K11" s="306">
        <v>494770151</v>
      </c>
      <c r="L11" s="306">
        <v>494770151</v>
      </c>
      <c r="M11" s="306">
        <v>494770151</v>
      </c>
      <c r="N11" s="97">
        <v>0.89958209272727274</v>
      </c>
      <c r="O11" s="96">
        <v>0.89958209272727274</v>
      </c>
    </row>
    <row r="12" spans="1:15" x14ac:dyDescent="0.2">
      <c r="A12" s="292" t="s">
        <v>19</v>
      </c>
      <c r="B12" s="273" t="s">
        <v>20</v>
      </c>
      <c r="C12" s="306">
        <v>16500000</v>
      </c>
      <c r="D12" s="306">
        <v>0</v>
      </c>
      <c r="E12" s="306">
        <v>0</v>
      </c>
      <c r="F12" s="306">
        <v>16500000</v>
      </c>
      <c r="G12" s="306">
        <v>0</v>
      </c>
      <c r="H12" s="306">
        <v>16500000</v>
      </c>
      <c r="I12" s="306">
        <v>0</v>
      </c>
      <c r="J12" s="306">
        <v>10267747</v>
      </c>
      <c r="K12" s="306">
        <v>10253197</v>
      </c>
      <c r="L12" s="306">
        <v>10253197</v>
      </c>
      <c r="M12" s="306">
        <v>10253197</v>
      </c>
      <c r="N12" s="97">
        <v>0.62228769696969699</v>
      </c>
      <c r="O12" s="96">
        <v>0.62140587878787878</v>
      </c>
    </row>
    <row r="13" spans="1:15" x14ac:dyDescent="0.2">
      <c r="A13" s="292" t="s">
        <v>21</v>
      </c>
      <c r="B13" s="273" t="s">
        <v>22</v>
      </c>
      <c r="C13" s="306">
        <v>900000000</v>
      </c>
      <c r="D13" s="306">
        <v>0</v>
      </c>
      <c r="E13" s="306">
        <v>0</v>
      </c>
      <c r="F13" s="306">
        <v>900000000</v>
      </c>
      <c r="G13" s="306">
        <v>0</v>
      </c>
      <c r="H13" s="306">
        <v>900000000</v>
      </c>
      <c r="I13" s="306">
        <v>0</v>
      </c>
      <c r="J13" s="306">
        <v>485383712</v>
      </c>
      <c r="K13" s="306">
        <v>485383712</v>
      </c>
      <c r="L13" s="306">
        <v>485383712</v>
      </c>
      <c r="M13" s="306">
        <v>485383712</v>
      </c>
      <c r="N13" s="97">
        <v>0.53931523555555561</v>
      </c>
      <c r="O13" s="96">
        <v>0.53931523555555561</v>
      </c>
    </row>
    <row r="14" spans="1:15" x14ac:dyDescent="0.2">
      <c r="A14" s="292" t="s">
        <v>23</v>
      </c>
      <c r="B14" s="273" t="s">
        <v>24</v>
      </c>
      <c r="C14" s="306">
        <v>450000000</v>
      </c>
      <c r="D14" s="306">
        <v>0</v>
      </c>
      <c r="E14" s="306">
        <v>0</v>
      </c>
      <c r="F14" s="306">
        <v>450000000</v>
      </c>
      <c r="G14" s="306">
        <v>0</v>
      </c>
      <c r="H14" s="306">
        <v>450000000</v>
      </c>
      <c r="I14" s="306">
        <v>0</v>
      </c>
      <c r="J14" s="306">
        <v>191146042</v>
      </c>
      <c r="K14" s="306">
        <v>191146042</v>
      </c>
      <c r="L14" s="306">
        <v>191146042</v>
      </c>
      <c r="M14" s="306">
        <v>191146042</v>
      </c>
      <c r="N14" s="97">
        <v>0.4247689822222222</v>
      </c>
      <c r="O14" s="96">
        <v>0.4247689822222222</v>
      </c>
    </row>
    <row r="15" spans="1:15" x14ac:dyDescent="0.2">
      <c r="A15" s="292" t="s">
        <v>25</v>
      </c>
      <c r="B15" s="273" t="s">
        <v>26</v>
      </c>
      <c r="C15" s="306">
        <v>90000000</v>
      </c>
      <c r="D15" s="306">
        <v>0</v>
      </c>
      <c r="E15" s="306">
        <v>0</v>
      </c>
      <c r="F15" s="306">
        <v>90000000</v>
      </c>
      <c r="G15" s="306">
        <v>0</v>
      </c>
      <c r="H15" s="306">
        <v>90000000</v>
      </c>
      <c r="I15" s="306">
        <v>0</v>
      </c>
      <c r="J15" s="306">
        <v>33461008</v>
      </c>
      <c r="K15" s="306">
        <v>33461008</v>
      </c>
      <c r="L15" s="306">
        <v>33461008</v>
      </c>
      <c r="M15" s="306">
        <v>33461008</v>
      </c>
      <c r="N15" s="97">
        <v>0.37178897777777775</v>
      </c>
      <c r="O15" s="96">
        <v>0.37178897777777775</v>
      </c>
    </row>
    <row r="16" spans="1:15" x14ac:dyDescent="0.2">
      <c r="A16" s="292" t="s">
        <v>27</v>
      </c>
      <c r="B16" s="273" t="s">
        <v>28</v>
      </c>
      <c r="C16" s="306">
        <v>1250000000</v>
      </c>
      <c r="D16" s="306">
        <v>0</v>
      </c>
      <c r="E16" s="306">
        <v>1000000000</v>
      </c>
      <c r="F16" s="306">
        <v>250000000</v>
      </c>
      <c r="G16" s="306">
        <v>0</v>
      </c>
      <c r="H16" s="306">
        <v>250000000</v>
      </c>
      <c r="I16" s="306">
        <v>0</v>
      </c>
      <c r="J16" s="306">
        <v>9718540</v>
      </c>
      <c r="K16" s="306">
        <v>9718540</v>
      </c>
      <c r="L16" s="306">
        <v>9718540</v>
      </c>
      <c r="M16" s="306">
        <v>9718540</v>
      </c>
      <c r="N16" s="97">
        <v>3.8874159999999998E-2</v>
      </c>
      <c r="O16" s="96">
        <v>3.8874159999999998E-2</v>
      </c>
    </row>
    <row r="17" spans="1:15" x14ac:dyDescent="0.2">
      <c r="A17" s="292" t="s">
        <v>29</v>
      </c>
      <c r="B17" s="273" t="s">
        <v>30</v>
      </c>
      <c r="C17" s="306">
        <v>600000000</v>
      </c>
      <c r="D17" s="306">
        <v>0</v>
      </c>
      <c r="E17" s="306">
        <v>0</v>
      </c>
      <c r="F17" s="306">
        <v>600000000</v>
      </c>
      <c r="G17" s="306">
        <v>0</v>
      </c>
      <c r="H17" s="306">
        <v>600000000</v>
      </c>
      <c r="I17" s="306">
        <v>0</v>
      </c>
      <c r="J17" s="306">
        <v>275654495</v>
      </c>
      <c r="K17" s="306">
        <v>275654495</v>
      </c>
      <c r="L17" s="306">
        <v>275654495</v>
      </c>
      <c r="M17" s="306">
        <v>275654495</v>
      </c>
      <c r="N17" s="97">
        <v>0.45942415833333333</v>
      </c>
      <c r="O17" s="96">
        <v>0.45942415833333333</v>
      </c>
    </row>
    <row r="18" spans="1:15" s="128" customFormat="1" x14ac:dyDescent="0.2">
      <c r="A18" s="130" t="s">
        <v>154</v>
      </c>
      <c r="B18" s="11" t="s">
        <v>155</v>
      </c>
      <c r="C18" s="141">
        <v>4647924000</v>
      </c>
      <c r="D18" s="141">
        <v>0</v>
      </c>
      <c r="E18" s="141">
        <v>0</v>
      </c>
      <c r="F18" s="141">
        <v>4647924000</v>
      </c>
      <c r="G18" s="141">
        <v>0</v>
      </c>
      <c r="H18" s="310">
        <v>4647924000</v>
      </c>
      <c r="I18" s="141">
        <v>0</v>
      </c>
      <c r="J18" s="141">
        <v>2523197982</v>
      </c>
      <c r="K18" s="141">
        <v>2522413052</v>
      </c>
      <c r="L18" s="141">
        <v>2522413052</v>
      </c>
      <c r="M18" s="141">
        <v>2522413052</v>
      </c>
      <c r="N18" s="140">
        <v>0.54286558515156447</v>
      </c>
      <c r="O18" s="139">
        <v>0.54269670760537392</v>
      </c>
    </row>
    <row r="19" spans="1:15" x14ac:dyDescent="0.2">
      <c r="A19" s="292" t="s">
        <v>31</v>
      </c>
      <c r="B19" s="273" t="s">
        <v>32</v>
      </c>
      <c r="C19" s="306">
        <v>1520000000</v>
      </c>
      <c r="D19" s="306">
        <v>0</v>
      </c>
      <c r="E19" s="306">
        <v>0</v>
      </c>
      <c r="F19" s="306">
        <v>1520000000</v>
      </c>
      <c r="G19" s="306">
        <v>0</v>
      </c>
      <c r="H19" s="306">
        <v>1520000000</v>
      </c>
      <c r="I19" s="306">
        <v>0</v>
      </c>
      <c r="J19" s="306">
        <v>782946753</v>
      </c>
      <c r="K19" s="306">
        <v>782652088</v>
      </c>
      <c r="L19" s="306">
        <v>782652088</v>
      </c>
      <c r="M19" s="306">
        <v>782652088</v>
      </c>
      <c r="N19" s="97">
        <v>0.51509654802631577</v>
      </c>
      <c r="O19" s="96">
        <v>0.51490268947368423</v>
      </c>
    </row>
    <row r="20" spans="1:15" x14ac:dyDescent="0.2">
      <c r="A20" s="292" t="s">
        <v>33</v>
      </c>
      <c r="B20" s="273" t="s">
        <v>34</v>
      </c>
      <c r="C20" s="306">
        <v>997924000</v>
      </c>
      <c r="D20" s="306">
        <v>0</v>
      </c>
      <c r="E20" s="306">
        <v>0</v>
      </c>
      <c r="F20" s="306">
        <v>997924000</v>
      </c>
      <c r="G20" s="306">
        <v>0</v>
      </c>
      <c r="H20" s="306">
        <v>997924000</v>
      </c>
      <c r="I20" s="306">
        <v>0</v>
      </c>
      <c r="J20" s="306">
        <v>558272763</v>
      </c>
      <c r="K20" s="306">
        <v>558063998</v>
      </c>
      <c r="L20" s="306">
        <v>558063998</v>
      </c>
      <c r="M20" s="306">
        <v>558063998</v>
      </c>
      <c r="N20" s="97">
        <v>0.55943414829185389</v>
      </c>
      <c r="O20" s="96">
        <v>0.55922494899411179</v>
      </c>
    </row>
    <row r="21" spans="1:15" x14ac:dyDescent="0.2">
      <c r="A21" s="292" t="s">
        <v>35</v>
      </c>
      <c r="B21" s="273" t="s">
        <v>36</v>
      </c>
      <c r="C21" s="306">
        <v>1000000000</v>
      </c>
      <c r="D21" s="306">
        <v>0</v>
      </c>
      <c r="E21" s="306">
        <v>0</v>
      </c>
      <c r="F21" s="306">
        <v>1000000000</v>
      </c>
      <c r="G21" s="306">
        <v>0</v>
      </c>
      <c r="H21" s="306">
        <v>1000000000</v>
      </c>
      <c r="I21" s="306">
        <v>0</v>
      </c>
      <c r="J21" s="306">
        <v>531469166</v>
      </c>
      <c r="K21" s="306">
        <v>531469166</v>
      </c>
      <c r="L21" s="306">
        <v>531469166</v>
      </c>
      <c r="M21" s="306">
        <v>531469166</v>
      </c>
      <c r="N21" s="97">
        <v>0.53146916600000005</v>
      </c>
      <c r="O21" s="96">
        <v>0.53146916600000005</v>
      </c>
    </row>
    <row r="22" spans="1:15" x14ac:dyDescent="0.2">
      <c r="A22" s="292" t="s">
        <v>37</v>
      </c>
      <c r="B22" s="273" t="s">
        <v>38</v>
      </c>
      <c r="C22" s="306">
        <v>450000000</v>
      </c>
      <c r="D22" s="306">
        <v>0</v>
      </c>
      <c r="E22" s="306">
        <v>0</v>
      </c>
      <c r="F22" s="306">
        <v>450000000</v>
      </c>
      <c r="G22" s="306">
        <v>0</v>
      </c>
      <c r="H22" s="306">
        <v>450000000</v>
      </c>
      <c r="I22" s="306">
        <v>0</v>
      </c>
      <c r="J22" s="306">
        <v>272981500</v>
      </c>
      <c r="K22" s="306">
        <v>272863300</v>
      </c>
      <c r="L22" s="306">
        <v>272863300</v>
      </c>
      <c r="M22" s="306">
        <v>272863300</v>
      </c>
      <c r="N22" s="97">
        <v>0.60662555555555553</v>
      </c>
      <c r="O22" s="96">
        <v>0.6063628888888889</v>
      </c>
    </row>
    <row r="23" spans="1:15" ht="22.5" x14ac:dyDescent="0.2">
      <c r="A23" s="292" t="s">
        <v>39</v>
      </c>
      <c r="B23" s="273" t="s">
        <v>40</v>
      </c>
      <c r="C23" s="306">
        <v>70000000</v>
      </c>
      <c r="D23" s="306">
        <v>0</v>
      </c>
      <c r="E23" s="306">
        <v>0</v>
      </c>
      <c r="F23" s="306">
        <v>70000000</v>
      </c>
      <c r="G23" s="306">
        <v>0</v>
      </c>
      <c r="H23" s="306">
        <v>70000000</v>
      </c>
      <c r="I23" s="306">
        <v>0</v>
      </c>
      <c r="J23" s="306">
        <v>36164600</v>
      </c>
      <c r="K23" s="306">
        <v>36149200</v>
      </c>
      <c r="L23" s="306">
        <v>36149200</v>
      </c>
      <c r="M23" s="306">
        <v>36149200</v>
      </c>
      <c r="N23" s="97">
        <v>0.51663714285714291</v>
      </c>
      <c r="O23" s="96">
        <v>0.51641714285714291</v>
      </c>
    </row>
    <row r="24" spans="1:15" x14ac:dyDescent="0.2">
      <c r="A24" s="292" t="s">
        <v>41</v>
      </c>
      <c r="B24" s="273" t="s">
        <v>42</v>
      </c>
      <c r="C24" s="306">
        <v>350000000</v>
      </c>
      <c r="D24" s="306">
        <v>0</v>
      </c>
      <c r="E24" s="306">
        <v>0</v>
      </c>
      <c r="F24" s="306">
        <v>350000000</v>
      </c>
      <c r="G24" s="306">
        <v>0</v>
      </c>
      <c r="H24" s="306">
        <v>350000000</v>
      </c>
      <c r="I24" s="306">
        <v>0</v>
      </c>
      <c r="J24" s="306">
        <v>204742200</v>
      </c>
      <c r="K24" s="306">
        <v>204653500</v>
      </c>
      <c r="L24" s="306">
        <v>204653500</v>
      </c>
      <c r="M24" s="306">
        <v>204653500</v>
      </c>
      <c r="N24" s="97">
        <v>0.58497771428571432</v>
      </c>
      <c r="O24" s="96">
        <v>0.5847242857142857</v>
      </c>
    </row>
    <row r="25" spans="1:15" x14ac:dyDescent="0.2">
      <c r="A25" s="292" t="s">
        <v>43</v>
      </c>
      <c r="B25" s="273" t="s">
        <v>44</v>
      </c>
      <c r="C25" s="306">
        <v>70000000</v>
      </c>
      <c r="D25" s="306">
        <v>0</v>
      </c>
      <c r="E25" s="306">
        <v>0</v>
      </c>
      <c r="F25" s="306">
        <v>70000000</v>
      </c>
      <c r="G25" s="306">
        <v>0</v>
      </c>
      <c r="H25" s="306">
        <v>70000000</v>
      </c>
      <c r="I25" s="306">
        <v>0</v>
      </c>
      <c r="J25" s="306">
        <v>34169100</v>
      </c>
      <c r="K25" s="306">
        <v>34154300</v>
      </c>
      <c r="L25" s="306">
        <v>34154300</v>
      </c>
      <c r="M25" s="306">
        <v>34154300</v>
      </c>
      <c r="N25" s="97">
        <v>0.48813000000000001</v>
      </c>
      <c r="O25" s="96">
        <v>0.48791857142857142</v>
      </c>
    </row>
    <row r="26" spans="1:15" x14ac:dyDescent="0.2">
      <c r="A26" s="292" t="s">
        <v>45</v>
      </c>
      <c r="B26" s="273" t="s">
        <v>46</v>
      </c>
      <c r="C26" s="306">
        <v>70000000</v>
      </c>
      <c r="D26" s="306">
        <v>0</v>
      </c>
      <c r="E26" s="306">
        <v>0</v>
      </c>
      <c r="F26" s="306">
        <v>70000000</v>
      </c>
      <c r="G26" s="306">
        <v>0</v>
      </c>
      <c r="H26" s="306">
        <v>70000000</v>
      </c>
      <c r="I26" s="306">
        <v>0</v>
      </c>
      <c r="J26" s="306">
        <v>34169100</v>
      </c>
      <c r="K26" s="306">
        <v>34154300</v>
      </c>
      <c r="L26" s="306">
        <v>34154300</v>
      </c>
      <c r="M26" s="306">
        <v>34154300</v>
      </c>
      <c r="N26" s="97">
        <v>0.48813000000000001</v>
      </c>
      <c r="O26" s="96">
        <v>0.48791857142857142</v>
      </c>
    </row>
    <row r="27" spans="1:15" ht="22.5" x14ac:dyDescent="0.2">
      <c r="A27" s="292" t="s">
        <v>47</v>
      </c>
      <c r="B27" s="273" t="s">
        <v>48</v>
      </c>
      <c r="C27" s="306">
        <v>120000000</v>
      </c>
      <c r="D27" s="306">
        <v>0</v>
      </c>
      <c r="E27" s="306">
        <v>0</v>
      </c>
      <c r="F27" s="306">
        <v>120000000</v>
      </c>
      <c r="G27" s="306">
        <v>0</v>
      </c>
      <c r="H27" s="306">
        <v>120000000</v>
      </c>
      <c r="I27" s="306">
        <v>0</v>
      </c>
      <c r="J27" s="306">
        <v>68282800</v>
      </c>
      <c r="K27" s="306">
        <v>68253200</v>
      </c>
      <c r="L27" s="306">
        <v>68253200</v>
      </c>
      <c r="M27" s="306">
        <v>68253200</v>
      </c>
      <c r="N27" s="97">
        <v>0.56902333333333333</v>
      </c>
      <c r="O27" s="96">
        <v>0.56877666666666671</v>
      </c>
    </row>
    <row r="28" spans="1:15" s="128" customFormat="1" ht="22.5" x14ac:dyDescent="0.2">
      <c r="A28" s="130" t="s">
        <v>156</v>
      </c>
      <c r="B28" s="11" t="s">
        <v>157</v>
      </c>
      <c r="C28" s="141">
        <v>442368000</v>
      </c>
      <c r="D28" s="310">
        <v>973224983</v>
      </c>
      <c r="E28" s="141">
        <v>73224983</v>
      </c>
      <c r="F28" s="310">
        <v>1342368000</v>
      </c>
      <c r="G28" s="310">
        <v>0</v>
      </c>
      <c r="H28" s="310">
        <v>1342368000</v>
      </c>
      <c r="I28" s="310">
        <v>0</v>
      </c>
      <c r="J28" s="310">
        <v>728825497</v>
      </c>
      <c r="K28" s="310">
        <v>728825497</v>
      </c>
      <c r="L28" s="310">
        <v>728825497</v>
      </c>
      <c r="M28" s="310">
        <v>728825497</v>
      </c>
      <c r="N28" s="140">
        <v>0.54294016022432001</v>
      </c>
      <c r="O28" s="139">
        <v>0.54294016022432001</v>
      </c>
    </row>
    <row r="29" spans="1:15" x14ac:dyDescent="0.2">
      <c r="A29" s="292" t="s">
        <v>49</v>
      </c>
      <c r="B29" s="273" t="s">
        <v>50</v>
      </c>
      <c r="C29" s="306">
        <v>142368000</v>
      </c>
      <c r="D29" s="306">
        <v>545000000</v>
      </c>
      <c r="E29" s="306">
        <v>3100000</v>
      </c>
      <c r="F29" s="306">
        <v>684268000</v>
      </c>
      <c r="G29" s="306">
        <v>0</v>
      </c>
      <c r="H29" s="306">
        <v>684268000</v>
      </c>
      <c r="I29" s="306">
        <v>0</v>
      </c>
      <c r="J29" s="306">
        <v>364273217</v>
      </c>
      <c r="K29" s="306">
        <v>364273217</v>
      </c>
      <c r="L29" s="306">
        <v>364273217</v>
      </c>
      <c r="M29" s="306">
        <v>364273217</v>
      </c>
      <c r="N29" s="97">
        <v>0.53235459936749929</v>
      </c>
      <c r="O29" s="96">
        <v>0.53235459936749929</v>
      </c>
    </row>
    <row r="30" spans="1:15" x14ac:dyDescent="0.2">
      <c r="A30" s="292" t="s">
        <v>51</v>
      </c>
      <c r="B30" s="273" t="s">
        <v>52</v>
      </c>
      <c r="C30" s="306">
        <v>50000000</v>
      </c>
      <c r="D30" s="306">
        <v>108224983</v>
      </c>
      <c r="E30" s="306">
        <v>10000000</v>
      </c>
      <c r="F30" s="306">
        <v>148224983</v>
      </c>
      <c r="G30" s="306">
        <v>0</v>
      </c>
      <c r="H30" s="306">
        <v>148224983</v>
      </c>
      <c r="I30" s="306">
        <v>0</v>
      </c>
      <c r="J30" s="306">
        <v>75326906</v>
      </c>
      <c r="K30" s="306">
        <v>75326906</v>
      </c>
      <c r="L30" s="306">
        <v>75326906</v>
      </c>
      <c r="M30" s="306">
        <v>75326906</v>
      </c>
      <c r="N30" s="97">
        <v>0.50819304867115422</v>
      </c>
      <c r="O30" s="96">
        <v>0.50819304867115422</v>
      </c>
    </row>
    <row r="31" spans="1:15" x14ac:dyDescent="0.2">
      <c r="A31" s="292" t="s">
        <v>53</v>
      </c>
      <c r="B31" s="273" t="s">
        <v>54</v>
      </c>
      <c r="C31" s="306">
        <v>40000000</v>
      </c>
      <c r="D31" s="306">
        <v>60000000</v>
      </c>
      <c r="E31" s="306">
        <v>20124983</v>
      </c>
      <c r="F31" s="306">
        <v>79875017</v>
      </c>
      <c r="G31" s="306">
        <v>0</v>
      </c>
      <c r="H31" s="306">
        <v>79875017</v>
      </c>
      <c r="I31" s="306">
        <v>0</v>
      </c>
      <c r="J31" s="306">
        <v>32645451</v>
      </c>
      <c r="K31" s="306">
        <v>32645451</v>
      </c>
      <c r="L31" s="306">
        <v>32645451</v>
      </c>
      <c r="M31" s="306">
        <v>32645451</v>
      </c>
      <c r="N31" s="97">
        <v>0.40870665479795765</v>
      </c>
      <c r="O31" s="96">
        <v>0.40870665479795765</v>
      </c>
    </row>
    <row r="32" spans="1:15" x14ac:dyDescent="0.2">
      <c r="A32" s="292" t="s">
        <v>55</v>
      </c>
      <c r="B32" s="273" t="s">
        <v>56</v>
      </c>
      <c r="C32" s="306">
        <v>150000000</v>
      </c>
      <c r="D32" s="306">
        <v>200000000</v>
      </c>
      <c r="E32" s="306">
        <v>27000000</v>
      </c>
      <c r="F32" s="306">
        <v>323000000</v>
      </c>
      <c r="G32" s="306">
        <v>0</v>
      </c>
      <c r="H32" s="306">
        <v>323000000</v>
      </c>
      <c r="I32" s="306">
        <v>0</v>
      </c>
      <c r="J32" s="306">
        <v>185368739</v>
      </c>
      <c r="K32" s="306">
        <v>185368739</v>
      </c>
      <c r="L32" s="306">
        <v>185368739</v>
      </c>
      <c r="M32" s="306">
        <v>185368739</v>
      </c>
      <c r="N32" s="97">
        <v>0.57389702476780191</v>
      </c>
      <c r="O32" s="96">
        <v>0.57389702476780191</v>
      </c>
    </row>
    <row r="33" spans="1:15" x14ac:dyDescent="0.2">
      <c r="A33" s="293" t="s">
        <v>57</v>
      </c>
      <c r="B33" s="274" t="s">
        <v>58</v>
      </c>
      <c r="C33" s="306">
        <v>60000000</v>
      </c>
      <c r="D33" s="306">
        <v>60000000</v>
      </c>
      <c r="E33" s="306">
        <v>13000000</v>
      </c>
      <c r="F33" s="306">
        <v>107000000</v>
      </c>
      <c r="G33" s="306">
        <v>0</v>
      </c>
      <c r="H33" s="306">
        <v>107000000</v>
      </c>
      <c r="I33" s="306">
        <v>0</v>
      </c>
      <c r="J33" s="306">
        <v>71211184</v>
      </c>
      <c r="K33" s="306">
        <v>71211184</v>
      </c>
      <c r="L33" s="306">
        <v>71211184</v>
      </c>
      <c r="M33" s="306">
        <v>71211184</v>
      </c>
      <c r="N33" s="93">
        <v>0.6655250841121495</v>
      </c>
      <c r="O33" s="92">
        <v>0.6655250841121495</v>
      </c>
    </row>
    <row r="34" spans="1:15" s="128" customFormat="1" ht="22.5" x14ac:dyDescent="0.2">
      <c r="A34" s="130" t="s">
        <v>158</v>
      </c>
      <c r="B34" s="11" t="s">
        <v>159</v>
      </c>
      <c r="C34" s="141">
        <v>1551645000</v>
      </c>
      <c r="D34" s="310">
        <v>720000000</v>
      </c>
      <c r="E34" s="141">
        <v>0</v>
      </c>
      <c r="F34" s="310">
        <v>2271645000</v>
      </c>
      <c r="G34" s="310">
        <v>2271645000</v>
      </c>
      <c r="H34" s="310">
        <v>0</v>
      </c>
      <c r="I34" s="310">
        <v>0</v>
      </c>
      <c r="J34" s="310">
        <v>0</v>
      </c>
      <c r="K34" s="310">
        <v>0</v>
      </c>
      <c r="L34" s="310">
        <v>0</v>
      </c>
      <c r="M34" s="310">
        <v>0</v>
      </c>
      <c r="N34" s="140">
        <v>0</v>
      </c>
      <c r="O34" s="139">
        <v>0</v>
      </c>
    </row>
    <row r="35" spans="1:15" s="132" customFormat="1" ht="12" x14ac:dyDescent="0.25">
      <c r="A35" s="333" t="s">
        <v>160</v>
      </c>
      <c r="B35" s="328"/>
      <c r="C35" s="107">
        <v>11628469515</v>
      </c>
      <c r="D35" s="107">
        <v>3161469640</v>
      </c>
      <c r="E35" s="107">
        <v>1022083571</v>
      </c>
      <c r="F35" s="107">
        <v>13767855584</v>
      </c>
      <c r="G35" s="107">
        <v>0</v>
      </c>
      <c r="H35" s="107">
        <v>11522505341.33</v>
      </c>
      <c r="I35" s="107">
        <v>2245350242.6700001</v>
      </c>
      <c r="J35" s="107">
        <v>10643467583.829998</v>
      </c>
      <c r="K35" s="107">
        <v>5154630127.4500008</v>
      </c>
      <c r="L35" s="107">
        <v>5154630127.4500008</v>
      </c>
      <c r="M35" s="107">
        <v>5063045583.4500008</v>
      </c>
      <c r="N35" s="106">
        <v>0.77306647494175207</v>
      </c>
      <c r="O35" s="105">
        <v>0.3743960049552188</v>
      </c>
    </row>
    <row r="36" spans="1:15" s="126" customFormat="1" ht="12" customHeight="1" x14ac:dyDescent="0.2">
      <c r="A36" s="131" t="s">
        <v>258</v>
      </c>
      <c r="B36" s="12" t="s">
        <v>257</v>
      </c>
      <c r="C36" s="307">
        <v>0</v>
      </c>
      <c r="D36" s="307">
        <v>35014394</v>
      </c>
      <c r="E36" s="307">
        <v>0</v>
      </c>
      <c r="F36" s="307">
        <v>35014394</v>
      </c>
      <c r="G36" s="307">
        <v>0</v>
      </c>
      <c r="H36" s="307">
        <v>35014394</v>
      </c>
      <c r="I36" s="307">
        <v>0</v>
      </c>
      <c r="J36" s="307">
        <v>0</v>
      </c>
      <c r="K36" s="307">
        <v>0</v>
      </c>
      <c r="L36" s="307">
        <v>0</v>
      </c>
      <c r="M36" s="307">
        <v>0</v>
      </c>
      <c r="N36" s="140">
        <v>0</v>
      </c>
      <c r="O36" s="139">
        <v>0</v>
      </c>
    </row>
    <row r="37" spans="1:15" s="126" customFormat="1" x14ac:dyDescent="0.2">
      <c r="A37" s="131" t="s">
        <v>260</v>
      </c>
      <c r="B37" s="12" t="s">
        <v>259</v>
      </c>
      <c r="C37" s="129"/>
      <c r="D37" s="307">
        <v>35014394</v>
      </c>
      <c r="E37" s="307">
        <v>0</v>
      </c>
      <c r="F37" s="307">
        <v>35014394</v>
      </c>
      <c r="G37" s="307">
        <v>0</v>
      </c>
      <c r="H37" s="307">
        <v>35014394</v>
      </c>
      <c r="I37" s="307">
        <v>0</v>
      </c>
      <c r="J37" s="307">
        <v>0</v>
      </c>
      <c r="K37" s="307">
        <v>0</v>
      </c>
      <c r="L37" s="307">
        <v>0</v>
      </c>
      <c r="M37" s="307">
        <v>0</v>
      </c>
      <c r="N37" s="140">
        <v>0</v>
      </c>
      <c r="O37" s="139">
        <v>0</v>
      </c>
    </row>
    <row r="38" spans="1:15" s="126" customFormat="1" ht="22.5" x14ac:dyDescent="0.25">
      <c r="A38" s="291" t="s">
        <v>191</v>
      </c>
      <c r="B38" s="273" t="s">
        <v>192</v>
      </c>
      <c r="C38" s="306">
        <v>0</v>
      </c>
      <c r="D38" s="306">
        <v>10014394</v>
      </c>
      <c r="E38" s="306">
        <v>0</v>
      </c>
      <c r="F38" s="313">
        <v>10014394</v>
      </c>
      <c r="G38" s="306">
        <v>0</v>
      </c>
      <c r="H38" s="313">
        <v>10014394</v>
      </c>
      <c r="I38" s="306">
        <v>0</v>
      </c>
      <c r="J38" s="306">
        <v>0</v>
      </c>
      <c r="K38" s="306">
        <v>0</v>
      </c>
      <c r="L38" s="306">
        <v>0</v>
      </c>
      <c r="M38" s="306">
        <v>0</v>
      </c>
      <c r="N38" s="97">
        <v>0</v>
      </c>
      <c r="O38" s="96">
        <v>0</v>
      </c>
    </row>
    <row r="39" spans="1:15" s="126" customFormat="1" ht="22.5" x14ac:dyDescent="0.25">
      <c r="A39" s="291" t="s">
        <v>255</v>
      </c>
      <c r="B39" s="267" t="s">
        <v>70</v>
      </c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97"/>
      <c r="O39" s="96"/>
    </row>
    <row r="40" spans="1:15" s="126" customFormat="1" x14ac:dyDescent="0.25">
      <c r="A40" s="291" t="s">
        <v>141</v>
      </c>
      <c r="B40" s="267" t="s">
        <v>142</v>
      </c>
      <c r="C40" s="306">
        <v>0</v>
      </c>
      <c r="D40" s="306">
        <v>25000000</v>
      </c>
      <c r="E40" s="306">
        <v>0</v>
      </c>
      <c r="F40" s="313">
        <v>25000000</v>
      </c>
      <c r="G40" s="306">
        <v>0</v>
      </c>
      <c r="H40" s="313">
        <v>25000000</v>
      </c>
      <c r="I40" s="306">
        <v>0</v>
      </c>
      <c r="J40" s="306">
        <v>0</v>
      </c>
      <c r="K40" s="306">
        <v>0</v>
      </c>
      <c r="L40" s="306">
        <v>0</v>
      </c>
      <c r="M40" s="306">
        <v>0</v>
      </c>
      <c r="N40" s="97">
        <v>0</v>
      </c>
      <c r="O40" s="96">
        <v>0</v>
      </c>
    </row>
    <row r="41" spans="1:15" s="126" customFormat="1" x14ac:dyDescent="0.2">
      <c r="A41" s="130" t="s">
        <v>161</v>
      </c>
      <c r="B41" s="12" t="s">
        <v>162</v>
      </c>
      <c r="C41" s="307">
        <v>208047746</v>
      </c>
      <c r="D41" s="307">
        <v>208616800</v>
      </c>
      <c r="E41" s="307">
        <v>85014394</v>
      </c>
      <c r="F41" s="307">
        <v>331650152</v>
      </c>
      <c r="G41" s="307">
        <v>0</v>
      </c>
      <c r="H41" s="307">
        <v>111401723.03999999</v>
      </c>
      <c r="I41" s="307">
        <v>220248428.95999998</v>
      </c>
      <c r="J41" s="307">
        <v>101636764.13</v>
      </c>
      <c r="K41" s="307">
        <v>42020203.599999994</v>
      </c>
      <c r="L41" s="307">
        <v>42020203.599999994</v>
      </c>
      <c r="M41" s="307">
        <v>42020203.599999994</v>
      </c>
      <c r="N41" s="97">
        <v>0.30645776435525346</v>
      </c>
      <c r="O41" s="96">
        <v>0.12670038999409231</v>
      </c>
    </row>
    <row r="42" spans="1:15" s="126" customFormat="1" x14ac:dyDescent="0.2">
      <c r="A42" s="130" t="s">
        <v>163</v>
      </c>
      <c r="B42" s="12" t="s">
        <v>164</v>
      </c>
      <c r="C42" s="307">
        <v>208047746</v>
      </c>
      <c r="D42" s="307">
        <v>208616800</v>
      </c>
      <c r="E42" s="307">
        <v>85014394</v>
      </c>
      <c r="F42" s="307">
        <v>331650152</v>
      </c>
      <c r="G42" s="307">
        <v>0</v>
      </c>
      <c r="H42" s="307">
        <v>111401723.03999999</v>
      </c>
      <c r="I42" s="307">
        <v>220248428.95999998</v>
      </c>
      <c r="J42" s="307">
        <v>101636764.13</v>
      </c>
      <c r="K42" s="307">
        <v>42020203.599999994</v>
      </c>
      <c r="L42" s="307">
        <v>42020203.599999994</v>
      </c>
      <c r="M42" s="307">
        <v>42020203.599999994</v>
      </c>
      <c r="N42" s="97">
        <v>0.30645776435525346</v>
      </c>
      <c r="O42" s="96">
        <v>0.12670038999409231</v>
      </c>
    </row>
    <row r="43" spans="1:15" ht="33.75" x14ac:dyDescent="0.2">
      <c r="A43" s="291" t="s">
        <v>59</v>
      </c>
      <c r="B43" s="272" t="s">
        <v>60</v>
      </c>
      <c r="C43" s="306">
        <v>0</v>
      </c>
      <c r="D43" s="306">
        <v>12000000</v>
      </c>
      <c r="E43" s="306">
        <v>0</v>
      </c>
      <c r="F43" s="313">
        <v>12000000</v>
      </c>
      <c r="G43" s="306">
        <v>0</v>
      </c>
      <c r="H43" s="313">
        <v>3824776</v>
      </c>
      <c r="I43" s="306">
        <v>8175224</v>
      </c>
      <c r="J43" s="306">
        <v>3824776</v>
      </c>
      <c r="K43" s="306">
        <v>3824776</v>
      </c>
      <c r="L43" s="306">
        <v>3824776</v>
      </c>
      <c r="M43" s="306">
        <v>3824776</v>
      </c>
      <c r="N43" s="97">
        <v>0.31873133333333331</v>
      </c>
      <c r="O43" s="96">
        <v>0.31873133333333331</v>
      </c>
    </row>
    <row r="44" spans="1:15" x14ac:dyDescent="0.2">
      <c r="A44" s="291" t="s">
        <v>61</v>
      </c>
      <c r="B44" s="272" t="s">
        <v>62</v>
      </c>
      <c r="C44" s="306">
        <v>26000000</v>
      </c>
      <c r="D44" s="306">
        <v>10416800</v>
      </c>
      <c r="E44" s="306">
        <v>0</v>
      </c>
      <c r="F44" s="313">
        <v>36416800</v>
      </c>
      <c r="G44" s="306">
        <v>0</v>
      </c>
      <c r="H44" s="313">
        <v>36416800</v>
      </c>
      <c r="I44" s="306">
        <v>0</v>
      </c>
      <c r="J44" s="306">
        <v>26651841.09</v>
      </c>
      <c r="K44" s="306">
        <v>0</v>
      </c>
      <c r="L44" s="306">
        <v>0</v>
      </c>
      <c r="M44" s="306">
        <v>0</v>
      </c>
      <c r="N44" s="97">
        <v>0.73185565700445943</v>
      </c>
      <c r="O44" s="96">
        <v>0</v>
      </c>
    </row>
    <row r="45" spans="1:15" ht="22.5" x14ac:dyDescent="0.2">
      <c r="A45" s="292" t="s">
        <v>63</v>
      </c>
      <c r="B45" s="273" t="s">
        <v>64</v>
      </c>
      <c r="C45" s="306">
        <v>25146655</v>
      </c>
      <c r="D45" s="306">
        <v>107000000</v>
      </c>
      <c r="E45" s="306">
        <v>0</v>
      </c>
      <c r="F45" s="313">
        <v>132146655</v>
      </c>
      <c r="G45" s="306">
        <v>0</v>
      </c>
      <c r="H45" s="313">
        <v>25099562</v>
      </c>
      <c r="I45" s="306">
        <v>107047093</v>
      </c>
      <c r="J45" s="306">
        <v>25099562</v>
      </c>
      <c r="K45" s="306">
        <v>0</v>
      </c>
      <c r="L45" s="306">
        <v>0</v>
      </c>
      <c r="M45" s="306">
        <v>0</v>
      </c>
      <c r="N45" s="97">
        <v>0.18993717245434627</v>
      </c>
      <c r="O45" s="96">
        <v>0</v>
      </c>
    </row>
    <row r="46" spans="1:15" ht="22.5" x14ac:dyDescent="0.2">
      <c r="A46" s="292" t="s">
        <v>65</v>
      </c>
      <c r="B46" s="273" t="s">
        <v>66</v>
      </c>
      <c r="C46" s="306">
        <v>24845217</v>
      </c>
      <c r="D46" s="306">
        <v>9200000</v>
      </c>
      <c r="E46" s="306">
        <v>0</v>
      </c>
      <c r="F46" s="313">
        <v>34045217</v>
      </c>
      <c r="G46" s="306">
        <v>0</v>
      </c>
      <c r="H46" s="313">
        <v>20107438.300000001</v>
      </c>
      <c r="I46" s="306">
        <v>13937778.699999999</v>
      </c>
      <c r="J46" s="306">
        <v>20107438.300000001</v>
      </c>
      <c r="K46" s="306">
        <v>12242280.859999999</v>
      </c>
      <c r="L46" s="306">
        <v>12242280.859999999</v>
      </c>
      <c r="M46" s="306">
        <v>12242280.859999999</v>
      </c>
      <c r="N46" s="97">
        <v>0.59060978521593799</v>
      </c>
      <c r="O46" s="96">
        <v>0.35958886265873996</v>
      </c>
    </row>
    <row r="47" spans="1:15" ht="22.5" x14ac:dyDescent="0.2">
      <c r="A47" s="292" t="s">
        <v>67</v>
      </c>
      <c r="B47" s="273" t="s">
        <v>68</v>
      </c>
      <c r="C47" s="306">
        <v>50000000</v>
      </c>
      <c r="D47" s="306">
        <v>50000000</v>
      </c>
      <c r="E47" s="306">
        <v>60014394</v>
      </c>
      <c r="F47" s="313">
        <v>39985606</v>
      </c>
      <c r="G47" s="306">
        <v>0</v>
      </c>
      <c r="H47" s="313">
        <v>0</v>
      </c>
      <c r="I47" s="306">
        <v>39985606</v>
      </c>
      <c r="J47" s="306">
        <v>0</v>
      </c>
      <c r="K47" s="306">
        <v>0</v>
      </c>
      <c r="L47" s="306">
        <v>0</v>
      </c>
      <c r="M47" s="306">
        <v>0</v>
      </c>
      <c r="N47" s="97">
        <v>0</v>
      </c>
      <c r="O47" s="96">
        <v>0</v>
      </c>
    </row>
    <row r="48" spans="1:15" ht="22.5" x14ac:dyDescent="0.2">
      <c r="A48" s="292" t="s">
        <v>69</v>
      </c>
      <c r="B48" s="273" t="s">
        <v>70</v>
      </c>
      <c r="C48" s="306">
        <v>57055874</v>
      </c>
      <c r="D48" s="306">
        <v>20000000</v>
      </c>
      <c r="E48" s="306">
        <v>0</v>
      </c>
      <c r="F48" s="313">
        <v>77055874</v>
      </c>
      <c r="G48" s="306">
        <v>0</v>
      </c>
      <c r="H48" s="313">
        <v>25953146.739999998</v>
      </c>
      <c r="I48" s="306">
        <v>51102727.259999998</v>
      </c>
      <c r="J48" s="306">
        <v>25953146.739999998</v>
      </c>
      <c r="K48" s="306">
        <v>25953146.739999998</v>
      </c>
      <c r="L48" s="306">
        <v>25953146.739999998</v>
      </c>
      <c r="M48" s="306">
        <v>25953146.739999998</v>
      </c>
      <c r="N48" s="97">
        <v>0.33680945257982536</v>
      </c>
      <c r="O48" s="96">
        <v>0.33680945257982536</v>
      </c>
    </row>
    <row r="49" spans="1:15" ht="22.5" x14ac:dyDescent="0.2">
      <c r="A49" s="292" t="s">
        <v>71</v>
      </c>
      <c r="B49" s="273" t="s">
        <v>72</v>
      </c>
      <c r="C49" s="306">
        <v>25000000</v>
      </c>
      <c r="D49" s="306">
        <v>0</v>
      </c>
      <c r="E49" s="306">
        <v>25000000</v>
      </c>
      <c r="F49" s="306">
        <v>0</v>
      </c>
      <c r="G49" s="306">
        <v>0</v>
      </c>
      <c r="H49" s="306">
        <v>0</v>
      </c>
      <c r="I49" s="306">
        <v>0</v>
      </c>
      <c r="J49" s="306">
        <v>0</v>
      </c>
      <c r="K49" s="306">
        <v>0</v>
      </c>
      <c r="L49" s="306">
        <v>0</v>
      </c>
      <c r="M49" s="306">
        <v>0</v>
      </c>
      <c r="N49" s="97"/>
      <c r="O49" s="96"/>
    </row>
    <row r="50" spans="1:15" s="122" customFormat="1" ht="12" x14ac:dyDescent="0.2">
      <c r="A50" s="294" t="s">
        <v>165</v>
      </c>
      <c r="B50" s="258" t="s">
        <v>166</v>
      </c>
      <c r="C50" s="308">
        <v>11420421769</v>
      </c>
      <c r="D50" s="308">
        <v>2917838446</v>
      </c>
      <c r="E50" s="308">
        <v>937069177</v>
      </c>
      <c r="F50" s="308">
        <v>13401191038</v>
      </c>
      <c r="G50" s="125">
        <v>0</v>
      </c>
      <c r="H50" s="308">
        <v>11376089224.289999</v>
      </c>
      <c r="I50" s="125">
        <v>2025101813.71</v>
      </c>
      <c r="J50" s="125">
        <v>10541830819.699999</v>
      </c>
      <c r="K50" s="125">
        <v>5112609923.8500004</v>
      </c>
      <c r="L50" s="125">
        <v>5112609923.8500004</v>
      </c>
      <c r="M50" s="125">
        <v>5021025379.8500004</v>
      </c>
      <c r="N50" s="124">
        <v>0.78663387379583738</v>
      </c>
      <c r="O50" s="123">
        <v>0.38150414462064175</v>
      </c>
    </row>
    <row r="51" spans="1:15" ht="22.5" x14ac:dyDescent="0.2">
      <c r="A51" s="292" t="s">
        <v>73</v>
      </c>
      <c r="B51" s="273" t="s">
        <v>74</v>
      </c>
      <c r="C51" s="306">
        <v>5000000</v>
      </c>
      <c r="D51" s="306">
        <v>50000000</v>
      </c>
      <c r="E51" s="306">
        <v>0</v>
      </c>
      <c r="F51" s="313">
        <v>55000000</v>
      </c>
      <c r="G51" s="306">
        <v>0</v>
      </c>
      <c r="H51" s="313">
        <v>55000000</v>
      </c>
      <c r="I51" s="306">
        <v>0</v>
      </c>
      <c r="J51" s="306">
        <v>6065541</v>
      </c>
      <c r="K51" s="306">
        <v>6065541</v>
      </c>
      <c r="L51" s="306">
        <v>6065541</v>
      </c>
      <c r="M51" s="306">
        <v>4890955</v>
      </c>
      <c r="N51" s="97">
        <v>0.11028256363636364</v>
      </c>
      <c r="O51" s="96">
        <v>0.11028256363636364</v>
      </c>
    </row>
    <row r="52" spans="1:15" x14ac:dyDescent="0.2">
      <c r="A52" s="292" t="s">
        <v>75</v>
      </c>
      <c r="B52" s="273" t="s">
        <v>76</v>
      </c>
      <c r="C52" s="306">
        <v>1634027480</v>
      </c>
      <c r="D52" s="306">
        <v>0</v>
      </c>
      <c r="E52" s="306">
        <v>0</v>
      </c>
      <c r="F52" s="313">
        <v>1634027480</v>
      </c>
      <c r="G52" s="306">
        <v>0</v>
      </c>
      <c r="H52" s="313">
        <v>1633050480</v>
      </c>
      <c r="I52" s="306">
        <v>977000</v>
      </c>
      <c r="J52" s="306">
        <v>1633050480</v>
      </c>
      <c r="K52" s="306">
        <v>807042970</v>
      </c>
      <c r="L52" s="306">
        <v>807042970</v>
      </c>
      <c r="M52" s="306">
        <v>807042970</v>
      </c>
      <c r="N52" s="97">
        <v>0.99940209083876608</v>
      </c>
      <c r="O52" s="96">
        <v>0.49389804019697392</v>
      </c>
    </row>
    <row r="53" spans="1:15" x14ac:dyDescent="0.2">
      <c r="A53" s="292" t="s">
        <v>77</v>
      </c>
      <c r="B53" s="273" t="s">
        <v>78</v>
      </c>
      <c r="C53" s="306">
        <v>2000000</v>
      </c>
      <c r="D53" s="306">
        <v>0</v>
      </c>
      <c r="E53" s="306">
        <v>0</v>
      </c>
      <c r="F53" s="313">
        <v>2000000</v>
      </c>
      <c r="G53" s="306">
        <v>0</v>
      </c>
      <c r="H53" s="313">
        <v>0</v>
      </c>
      <c r="I53" s="306">
        <v>2000000</v>
      </c>
      <c r="J53" s="306">
        <v>0</v>
      </c>
      <c r="K53" s="306">
        <v>0</v>
      </c>
      <c r="L53" s="306">
        <v>0</v>
      </c>
      <c r="M53" s="306">
        <v>0</v>
      </c>
      <c r="N53" s="97">
        <v>0</v>
      </c>
      <c r="O53" s="96">
        <v>0</v>
      </c>
    </row>
    <row r="54" spans="1:15" x14ac:dyDescent="0.2">
      <c r="A54" s="292" t="s">
        <v>79</v>
      </c>
      <c r="B54" s="273" t="s">
        <v>80</v>
      </c>
      <c r="C54" s="306">
        <v>16068000</v>
      </c>
      <c r="D54" s="306">
        <v>0</v>
      </c>
      <c r="E54" s="306">
        <v>0</v>
      </c>
      <c r="F54" s="313">
        <v>16068000</v>
      </c>
      <c r="G54" s="306">
        <v>0</v>
      </c>
      <c r="H54" s="313">
        <v>16068000</v>
      </c>
      <c r="I54" s="306">
        <v>0</v>
      </c>
      <c r="J54" s="306">
        <v>16068000</v>
      </c>
      <c r="K54" s="306">
        <v>2459360</v>
      </c>
      <c r="L54" s="306">
        <v>2459360</v>
      </c>
      <c r="M54" s="306">
        <v>2459360</v>
      </c>
      <c r="N54" s="97">
        <v>1</v>
      </c>
      <c r="O54" s="96">
        <v>0.15305949713716704</v>
      </c>
    </row>
    <row r="55" spans="1:15" ht="22.5" x14ac:dyDescent="0.2">
      <c r="A55" s="292" t="s">
        <v>81</v>
      </c>
      <c r="B55" s="273" t="s">
        <v>82</v>
      </c>
      <c r="C55" s="306">
        <v>96000000</v>
      </c>
      <c r="D55" s="306">
        <v>0</v>
      </c>
      <c r="E55" s="306">
        <v>0</v>
      </c>
      <c r="F55" s="313">
        <v>96000000</v>
      </c>
      <c r="G55" s="306">
        <v>0</v>
      </c>
      <c r="H55" s="313">
        <v>96000000</v>
      </c>
      <c r="I55" s="306">
        <v>0</v>
      </c>
      <c r="J55" s="306">
        <v>60300550</v>
      </c>
      <c r="K55" s="306">
        <v>60300550</v>
      </c>
      <c r="L55" s="306">
        <v>60300550</v>
      </c>
      <c r="M55" s="306">
        <v>60300550</v>
      </c>
      <c r="N55" s="97">
        <v>0.62813072916666668</v>
      </c>
      <c r="O55" s="96">
        <v>0.62813072916666668</v>
      </c>
    </row>
    <row r="56" spans="1:15" x14ac:dyDescent="0.2">
      <c r="A56" s="292" t="s">
        <v>83</v>
      </c>
      <c r="B56" s="273" t="s">
        <v>84</v>
      </c>
      <c r="C56" s="306">
        <v>15868925</v>
      </c>
      <c r="D56" s="306">
        <v>0</v>
      </c>
      <c r="E56" s="306">
        <v>800</v>
      </c>
      <c r="F56" s="313">
        <v>15868125</v>
      </c>
      <c r="G56" s="306">
        <v>0</v>
      </c>
      <c r="H56" s="313">
        <v>0</v>
      </c>
      <c r="I56" s="306">
        <v>15868125</v>
      </c>
      <c r="J56" s="306">
        <v>0</v>
      </c>
      <c r="K56" s="306">
        <v>0</v>
      </c>
      <c r="L56" s="306">
        <v>0</v>
      </c>
      <c r="M56" s="306">
        <v>0</v>
      </c>
      <c r="N56" s="97">
        <v>0</v>
      </c>
      <c r="O56" s="96">
        <v>0</v>
      </c>
    </row>
    <row r="57" spans="1:15" x14ac:dyDescent="0.2">
      <c r="A57" s="292" t="s">
        <v>85</v>
      </c>
      <c r="B57" s="273" t="s">
        <v>86</v>
      </c>
      <c r="C57" s="306">
        <v>3619178298</v>
      </c>
      <c r="D57" s="306">
        <v>471255246</v>
      </c>
      <c r="E57" s="306">
        <v>0</v>
      </c>
      <c r="F57" s="313">
        <v>4090433544</v>
      </c>
      <c r="G57" s="306">
        <v>0</v>
      </c>
      <c r="H57" s="313">
        <v>4090433544</v>
      </c>
      <c r="I57" s="306">
        <v>0</v>
      </c>
      <c r="J57" s="306">
        <v>3887121850</v>
      </c>
      <c r="K57" s="306">
        <v>2101352050</v>
      </c>
      <c r="L57" s="306">
        <v>2101352050</v>
      </c>
      <c r="M57" s="306">
        <v>2101352050</v>
      </c>
      <c r="N57" s="97">
        <v>0.95029580805725955</v>
      </c>
      <c r="O57" s="96">
        <v>0.51372355213601784</v>
      </c>
    </row>
    <row r="58" spans="1:15" ht="22.5" x14ac:dyDescent="0.2">
      <c r="A58" s="292" t="s">
        <v>193</v>
      </c>
      <c r="B58" s="273" t="s">
        <v>194</v>
      </c>
      <c r="C58" s="306">
        <v>456874515</v>
      </c>
      <c r="D58" s="306">
        <v>0</v>
      </c>
      <c r="E58" s="306">
        <v>0</v>
      </c>
      <c r="F58" s="313">
        <v>456874515</v>
      </c>
      <c r="G58" s="306">
        <v>0</v>
      </c>
      <c r="H58" s="313">
        <v>0</v>
      </c>
      <c r="I58" s="306">
        <v>456874515</v>
      </c>
      <c r="J58" s="306">
        <v>0</v>
      </c>
      <c r="K58" s="306">
        <v>0</v>
      </c>
      <c r="L58" s="306">
        <v>0</v>
      </c>
      <c r="M58" s="306">
        <v>0</v>
      </c>
      <c r="N58" s="97"/>
      <c r="O58" s="96"/>
    </row>
    <row r="59" spans="1:15" x14ac:dyDescent="0.2">
      <c r="A59" s="292" t="s">
        <v>87</v>
      </c>
      <c r="B59" s="273" t="s">
        <v>88</v>
      </c>
      <c r="C59" s="306">
        <v>1100000000</v>
      </c>
      <c r="D59" s="306">
        <v>991313344</v>
      </c>
      <c r="E59" s="306">
        <v>254767718</v>
      </c>
      <c r="F59" s="313">
        <v>1836545626</v>
      </c>
      <c r="G59" s="306">
        <v>0</v>
      </c>
      <c r="H59" s="313">
        <v>1102569346</v>
      </c>
      <c r="I59" s="306">
        <v>733976280</v>
      </c>
      <c r="J59" s="306">
        <v>994602675</v>
      </c>
      <c r="K59" s="306">
        <v>615556005</v>
      </c>
      <c r="L59" s="306">
        <v>615556005</v>
      </c>
      <c r="M59" s="306">
        <v>610552672</v>
      </c>
      <c r="N59" s="97">
        <v>0.54156164754057678</v>
      </c>
      <c r="O59" s="96">
        <v>0.3351705486025317</v>
      </c>
    </row>
    <row r="60" spans="1:15" ht="22.5" x14ac:dyDescent="0.2">
      <c r="A60" s="292" t="s">
        <v>89</v>
      </c>
      <c r="B60" s="273" t="s">
        <v>90</v>
      </c>
      <c r="C60" s="306">
        <v>1103694828</v>
      </c>
      <c r="D60" s="306">
        <v>1101087194</v>
      </c>
      <c r="E60" s="306">
        <v>328916800</v>
      </c>
      <c r="F60" s="313">
        <v>1875865222</v>
      </c>
      <c r="G60" s="306">
        <v>0</v>
      </c>
      <c r="H60" s="313">
        <v>1258587252</v>
      </c>
      <c r="I60" s="306">
        <v>617277970</v>
      </c>
      <c r="J60" s="306">
        <v>1237487252</v>
      </c>
      <c r="K60" s="306">
        <v>720314320</v>
      </c>
      <c r="L60" s="306">
        <v>720314320</v>
      </c>
      <c r="M60" s="306">
        <v>720314320</v>
      </c>
      <c r="N60" s="97">
        <v>0.65968878653266061</v>
      </c>
      <c r="O60" s="96">
        <v>0.38399044427723816</v>
      </c>
    </row>
    <row r="61" spans="1:15" ht="22.5" x14ac:dyDescent="0.2">
      <c r="A61" s="292" t="s">
        <v>91</v>
      </c>
      <c r="B61" s="273" t="s">
        <v>92</v>
      </c>
      <c r="C61" s="306">
        <v>103596000</v>
      </c>
      <c r="D61" s="306">
        <v>62980352</v>
      </c>
      <c r="E61" s="306">
        <v>0</v>
      </c>
      <c r="F61" s="313">
        <v>166576352</v>
      </c>
      <c r="G61" s="306">
        <v>0</v>
      </c>
      <c r="H61" s="313">
        <v>102638386.83</v>
      </c>
      <c r="I61" s="306">
        <v>63937965.170000002</v>
      </c>
      <c r="J61" s="306">
        <v>65048134.390000001</v>
      </c>
      <c r="K61" s="306">
        <v>46899083.560000002</v>
      </c>
      <c r="L61" s="306">
        <v>46899083.560000002</v>
      </c>
      <c r="M61" s="306">
        <v>46899083.560000002</v>
      </c>
      <c r="N61" s="97">
        <v>0.39050041382824857</v>
      </c>
      <c r="O61" s="96">
        <v>0.28154706833776744</v>
      </c>
    </row>
    <row r="62" spans="1:15" x14ac:dyDescent="0.2">
      <c r="A62" s="292" t="s">
        <v>93</v>
      </c>
      <c r="B62" s="273" t="s">
        <v>94</v>
      </c>
      <c r="C62" s="306">
        <v>1011618582</v>
      </c>
      <c r="D62" s="306">
        <v>141202310</v>
      </c>
      <c r="E62" s="306">
        <v>61383859</v>
      </c>
      <c r="F62" s="313">
        <v>1091437033</v>
      </c>
      <c r="G62" s="306">
        <v>0</v>
      </c>
      <c r="H62" s="313">
        <v>1026502438.41</v>
      </c>
      <c r="I62" s="306">
        <v>64934594.590000004</v>
      </c>
      <c r="J62" s="306">
        <v>970878371.25999999</v>
      </c>
      <c r="K62" s="306">
        <v>300208861.76999998</v>
      </c>
      <c r="L62" s="306">
        <v>300208861.76999998</v>
      </c>
      <c r="M62" s="306">
        <v>300208861.76999998</v>
      </c>
      <c r="N62" s="97">
        <v>0.88954134952831487</v>
      </c>
      <c r="O62" s="96">
        <v>0.27505834298550869</v>
      </c>
    </row>
    <row r="63" spans="1:15" ht="22.5" x14ac:dyDescent="0.2">
      <c r="A63" s="292" t="s">
        <v>95</v>
      </c>
      <c r="B63" s="273" t="s">
        <v>96</v>
      </c>
      <c r="C63" s="306">
        <v>501495141</v>
      </c>
      <c r="D63" s="306">
        <v>50000000</v>
      </c>
      <c r="E63" s="306">
        <v>280000000</v>
      </c>
      <c r="F63" s="313">
        <v>271495141</v>
      </c>
      <c r="G63" s="306">
        <v>0</v>
      </c>
      <c r="H63" s="313">
        <v>202826784.05000001</v>
      </c>
      <c r="I63" s="306">
        <v>68668356.950000003</v>
      </c>
      <c r="J63" s="306">
        <v>82826784.049999997</v>
      </c>
      <c r="K63" s="306">
        <v>4080225.52</v>
      </c>
      <c r="L63" s="306">
        <v>4080225.52</v>
      </c>
      <c r="M63" s="306">
        <v>4080225.52</v>
      </c>
      <c r="N63" s="97">
        <v>0.30507648772248191</v>
      </c>
      <c r="O63" s="96">
        <v>1.5028723921066418E-2</v>
      </c>
    </row>
    <row r="64" spans="1:15" ht="33.75" x14ac:dyDescent="0.2">
      <c r="A64" s="292" t="s">
        <v>97</v>
      </c>
      <c r="B64" s="273" t="s">
        <v>98</v>
      </c>
      <c r="C64" s="306">
        <v>30000000</v>
      </c>
      <c r="D64" s="306">
        <v>0</v>
      </c>
      <c r="E64" s="306">
        <v>0</v>
      </c>
      <c r="F64" s="313">
        <v>30000000</v>
      </c>
      <c r="G64" s="306">
        <v>0</v>
      </c>
      <c r="H64" s="313">
        <v>30000000</v>
      </c>
      <c r="I64" s="306">
        <v>0</v>
      </c>
      <c r="J64" s="306">
        <v>30000000</v>
      </c>
      <c r="K64" s="306">
        <v>8840100</v>
      </c>
      <c r="L64" s="306">
        <v>8840100</v>
      </c>
      <c r="M64" s="306">
        <v>8840100</v>
      </c>
      <c r="N64" s="97">
        <v>1</v>
      </c>
      <c r="O64" s="96">
        <v>0.29466999999999999</v>
      </c>
    </row>
    <row r="65" spans="1:15" ht="22.5" x14ac:dyDescent="0.2">
      <c r="A65" s="292" t="s">
        <v>99</v>
      </c>
      <c r="B65" s="273" t="s">
        <v>100</v>
      </c>
      <c r="C65" s="306">
        <v>65000000</v>
      </c>
      <c r="D65" s="306">
        <v>0</v>
      </c>
      <c r="E65" s="306">
        <v>0</v>
      </c>
      <c r="F65" s="313">
        <v>65000000</v>
      </c>
      <c r="G65" s="306">
        <v>0</v>
      </c>
      <c r="H65" s="313">
        <v>64895000</v>
      </c>
      <c r="I65" s="306">
        <v>105000</v>
      </c>
      <c r="J65" s="306">
        <v>64895000</v>
      </c>
      <c r="K65" s="306">
        <v>0</v>
      </c>
      <c r="L65" s="306">
        <v>0</v>
      </c>
      <c r="M65" s="306">
        <v>0</v>
      </c>
      <c r="N65" s="97">
        <v>0.99838461538461543</v>
      </c>
      <c r="O65" s="96">
        <v>0</v>
      </c>
    </row>
    <row r="66" spans="1:15" ht="33.75" x14ac:dyDescent="0.2">
      <c r="A66" s="292" t="s">
        <v>101</v>
      </c>
      <c r="B66" s="273" t="s">
        <v>102</v>
      </c>
      <c r="C66" s="306">
        <v>10000000</v>
      </c>
      <c r="D66" s="306">
        <v>0</v>
      </c>
      <c r="E66" s="306">
        <v>0</v>
      </c>
      <c r="F66" s="313">
        <v>10000000</v>
      </c>
      <c r="G66" s="306">
        <v>0</v>
      </c>
      <c r="H66" s="313">
        <v>10000000</v>
      </c>
      <c r="I66" s="306">
        <v>0</v>
      </c>
      <c r="J66" s="306">
        <v>1060030</v>
      </c>
      <c r="K66" s="306">
        <v>1060030</v>
      </c>
      <c r="L66" s="306">
        <v>1060030</v>
      </c>
      <c r="M66" s="306">
        <v>1060030</v>
      </c>
      <c r="N66" s="97">
        <v>0.106003</v>
      </c>
      <c r="O66" s="96">
        <v>0.106003</v>
      </c>
    </row>
    <row r="67" spans="1:15" ht="22.5" x14ac:dyDescent="0.2">
      <c r="A67" s="292" t="s">
        <v>103</v>
      </c>
      <c r="B67" s="273" t="s">
        <v>104</v>
      </c>
      <c r="C67" s="306">
        <v>1050000000</v>
      </c>
      <c r="D67" s="306">
        <v>50000000</v>
      </c>
      <c r="E67" s="306">
        <v>0</v>
      </c>
      <c r="F67" s="313">
        <v>1100000000</v>
      </c>
      <c r="G67" s="306">
        <v>0</v>
      </c>
      <c r="H67" s="313">
        <v>1099517993</v>
      </c>
      <c r="I67" s="306">
        <v>482007</v>
      </c>
      <c r="J67" s="306">
        <v>1099517993</v>
      </c>
      <c r="K67" s="306">
        <v>50000000</v>
      </c>
      <c r="L67" s="306">
        <v>50000000</v>
      </c>
      <c r="M67" s="306">
        <v>0</v>
      </c>
      <c r="N67" s="97">
        <v>0.99956181181818182</v>
      </c>
      <c r="O67" s="96">
        <v>4.5454545454545456E-2</v>
      </c>
    </row>
    <row r="68" spans="1:15" x14ac:dyDescent="0.2">
      <c r="A68" s="293" t="s">
        <v>105</v>
      </c>
      <c r="B68" s="274" t="s">
        <v>106</v>
      </c>
      <c r="C68" s="306">
        <v>600000000</v>
      </c>
      <c r="D68" s="306">
        <v>0</v>
      </c>
      <c r="E68" s="306">
        <v>12000000</v>
      </c>
      <c r="F68" s="313">
        <v>588000000</v>
      </c>
      <c r="G68" s="306">
        <v>0</v>
      </c>
      <c r="H68" s="313">
        <v>588000000</v>
      </c>
      <c r="I68" s="306">
        <v>0</v>
      </c>
      <c r="J68" s="306">
        <v>392908159</v>
      </c>
      <c r="K68" s="306">
        <v>388430827</v>
      </c>
      <c r="L68" s="306">
        <v>388430827</v>
      </c>
      <c r="M68" s="306">
        <v>353024202</v>
      </c>
      <c r="N68" s="93">
        <v>0.66821115476190474</v>
      </c>
      <c r="O68" s="92">
        <v>0.66059664455782308</v>
      </c>
    </row>
    <row r="69" spans="1:15" s="104" customFormat="1" ht="12" x14ac:dyDescent="0.25">
      <c r="A69" s="327" t="s">
        <v>167</v>
      </c>
      <c r="B69" s="328"/>
      <c r="C69" s="107">
        <v>10872048000</v>
      </c>
      <c r="D69" s="107">
        <v>110000000</v>
      </c>
      <c r="E69" s="107">
        <v>2606260584</v>
      </c>
      <c r="F69" s="107">
        <v>8375787416</v>
      </c>
      <c r="G69" s="107">
        <v>7403739416</v>
      </c>
      <c r="H69" s="107">
        <v>972048000</v>
      </c>
      <c r="I69" s="107">
        <v>0</v>
      </c>
      <c r="J69" s="107">
        <v>67127608</v>
      </c>
      <c r="K69" s="107">
        <v>64371509</v>
      </c>
      <c r="L69" s="107">
        <v>64371509</v>
      </c>
      <c r="M69" s="107">
        <v>64371509</v>
      </c>
      <c r="N69" s="107">
        <v>8.0144832558391183E-3</v>
      </c>
      <c r="O69" s="107">
        <v>7.6854277458180418E-3</v>
      </c>
    </row>
    <row r="70" spans="1:15" s="117" customFormat="1" ht="22.5" x14ac:dyDescent="0.2">
      <c r="A70" s="288" t="s">
        <v>168</v>
      </c>
      <c r="B70" s="259" t="s">
        <v>169</v>
      </c>
      <c r="C70" s="120">
        <v>10000000000</v>
      </c>
      <c r="D70" s="121"/>
      <c r="E70" s="120">
        <v>2596260584</v>
      </c>
      <c r="F70" s="120">
        <v>7403739416</v>
      </c>
      <c r="G70" s="120">
        <v>7403739416</v>
      </c>
      <c r="H70" s="120"/>
      <c r="I70" s="120"/>
      <c r="J70" s="120"/>
      <c r="K70" s="120"/>
      <c r="L70" s="120"/>
      <c r="M70" s="120"/>
      <c r="N70" s="352">
        <v>0</v>
      </c>
      <c r="O70" s="118">
        <v>0</v>
      </c>
    </row>
    <row r="71" spans="1:15" x14ac:dyDescent="0.2">
      <c r="A71" s="291" t="s">
        <v>107</v>
      </c>
      <c r="B71" s="272" t="s">
        <v>108</v>
      </c>
      <c r="C71" s="306">
        <v>74048000</v>
      </c>
      <c r="D71" s="306">
        <v>80000000</v>
      </c>
      <c r="E71" s="306">
        <v>10000000</v>
      </c>
      <c r="F71" s="306">
        <v>144048000</v>
      </c>
      <c r="G71" s="306">
        <v>0</v>
      </c>
      <c r="H71" s="313">
        <v>144048000</v>
      </c>
      <c r="I71" s="306">
        <v>0</v>
      </c>
      <c r="J71" s="306">
        <v>54977706</v>
      </c>
      <c r="K71" s="306">
        <v>52221607</v>
      </c>
      <c r="L71" s="306">
        <v>52221607</v>
      </c>
      <c r="M71" s="306">
        <v>52221607</v>
      </c>
      <c r="N71" s="101">
        <v>0.38166240419860048</v>
      </c>
      <c r="O71" s="100">
        <v>0.36252920554259693</v>
      </c>
    </row>
    <row r="72" spans="1:15" ht="22.5" x14ac:dyDescent="0.2">
      <c r="A72" s="292" t="s">
        <v>109</v>
      </c>
      <c r="B72" s="273" t="s">
        <v>110</v>
      </c>
      <c r="C72" s="306">
        <v>40000000</v>
      </c>
      <c r="D72" s="306">
        <v>30000000</v>
      </c>
      <c r="E72" s="306">
        <v>0</v>
      </c>
      <c r="F72" s="306">
        <v>70000000</v>
      </c>
      <c r="G72" s="306">
        <v>0</v>
      </c>
      <c r="H72" s="313">
        <v>70000000</v>
      </c>
      <c r="I72" s="306">
        <v>0</v>
      </c>
      <c r="J72" s="306">
        <v>12149902</v>
      </c>
      <c r="K72" s="306">
        <v>12149902</v>
      </c>
      <c r="L72" s="306">
        <v>12149902</v>
      </c>
      <c r="M72" s="306">
        <v>12149902</v>
      </c>
      <c r="N72" s="97">
        <v>0.17357002857142856</v>
      </c>
      <c r="O72" s="96">
        <v>0.17357002857142856</v>
      </c>
    </row>
    <row r="73" spans="1:15" x14ac:dyDescent="0.2">
      <c r="A73" s="293" t="s">
        <v>111</v>
      </c>
      <c r="B73" s="274" t="s">
        <v>112</v>
      </c>
      <c r="C73" s="306">
        <v>758000000</v>
      </c>
      <c r="D73" s="306">
        <v>0</v>
      </c>
      <c r="E73" s="306">
        <v>0</v>
      </c>
      <c r="F73" s="306">
        <v>758000000</v>
      </c>
      <c r="G73" s="306">
        <v>0</v>
      </c>
      <c r="H73" s="313">
        <v>758000000</v>
      </c>
      <c r="I73" s="306">
        <v>0</v>
      </c>
      <c r="J73" s="306">
        <v>0</v>
      </c>
      <c r="K73" s="306">
        <v>0</v>
      </c>
      <c r="L73" s="306">
        <v>0</v>
      </c>
      <c r="M73" s="306">
        <v>0</v>
      </c>
      <c r="N73" s="93">
        <v>0</v>
      </c>
      <c r="O73" s="92">
        <v>0</v>
      </c>
    </row>
    <row r="74" spans="1:15" s="104" customFormat="1" ht="12" x14ac:dyDescent="0.25">
      <c r="A74" s="327" t="s">
        <v>170</v>
      </c>
      <c r="B74" s="328"/>
      <c r="C74" s="107">
        <v>173559000</v>
      </c>
      <c r="D74" s="107">
        <v>736300</v>
      </c>
      <c r="E74" s="107">
        <v>736300</v>
      </c>
      <c r="F74" s="107">
        <v>173559000</v>
      </c>
      <c r="G74" s="107">
        <v>0</v>
      </c>
      <c r="H74" s="107">
        <v>16155300</v>
      </c>
      <c r="I74" s="107">
        <v>157403700</v>
      </c>
      <c r="J74" s="107">
        <v>16063300</v>
      </c>
      <c r="K74" s="107">
        <v>15915300</v>
      </c>
      <c r="L74" s="107">
        <v>15915300</v>
      </c>
      <c r="M74" s="107">
        <v>15915300</v>
      </c>
      <c r="N74" s="106">
        <v>9.2552388524939647E-2</v>
      </c>
      <c r="O74" s="105">
        <v>9.1699652567714729E-2</v>
      </c>
    </row>
    <row r="75" spans="1:15" x14ac:dyDescent="0.2">
      <c r="A75" s="295" t="s">
        <v>113</v>
      </c>
      <c r="B75" s="275" t="s">
        <v>114</v>
      </c>
      <c r="C75" s="306">
        <v>20000000</v>
      </c>
      <c r="D75" s="306">
        <v>0</v>
      </c>
      <c r="E75" s="306">
        <v>736300</v>
      </c>
      <c r="F75" s="306">
        <v>19263700</v>
      </c>
      <c r="G75" s="306">
        <v>0</v>
      </c>
      <c r="H75" s="313">
        <v>13708000</v>
      </c>
      <c r="I75" s="306">
        <v>5555700</v>
      </c>
      <c r="J75" s="306">
        <v>13708000</v>
      </c>
      <c r="K75" s="306">
        <v>13708000</v>
      </c>
      <c r="L75" s="306">
        <v>13708000</v>
      </c>
      <c r="M75" s="306">
        <v>13708000</v>
      </c>
      <c r="N75" s="114">
        <v>0.71159746050862505</v>
      </c>
      <c r="O75" s="113">
        <v>0.71159746050862505</v>
      </c>
    </row>
    <row r="76" spans="1:15" x14ac:dyDescent="0.2">
      <c r="A76" s="295" t="s">
        <v>115</v>
      </c>
      <c r="B76" s="275" t="s">
        <v>116</v>
      </c>
      <c r="C76" s="306">
        <v>1711000</v>
      </c>
      <c r="D76" s="306">
        <v>736300</v>
      </c>
      <c r="E76" s="306">
        <v>0</v>
      </c>
      <c r="F76" s="306">
        <v>2447300</v>
      </c>
      <c r="G76" s="306">
        <v>0</v>
      </c>
      <c r="H76" s="313">
        <v>2447300</v>
      </c>
      <c r="I76" s="306">
        <v>0</v>
      </c>
      <c r="J76" s="306">
        <v>2355300</v>
      </c>
      <c r="K76" s="306">
        <v>2207300</v>
      </c>
      <c r="L76" s="306">
        <v>2207300</v>
      </c>
      <c r="M76" s="306">
        <v>2207300</v>
      </c>
      <c r="N76" s="114">
        <v>0.96240755117885013</v>
      </c>
      <c r="O76" s="113">
        <v>0.90193274220569608</v>
      </c>
    </row>
    <row r="77" spans="1:15" x14ac:dyDescent="0.2">
      <c r="A77" s="295" t="s">
        <v>172</v>
      </c>
      <c r="B77" s="275" t="s">
        <v>173</v>
      </c>
      <c r="C77" s="306">
        <v>151848000</v>
      </c>
      <c r="D77" s="116">
        <v>0</v>
      </c>
      <c r="E77" s="116">
        <v>0</v>
      </c>
      <c r="F77" s="115">
        <v>151848000</v>
      </c>
      <c r="G77" s="115">
        <v>0</v>
      </c>
      <c r="H77" s="115">
        <v>0</v>
      </c>
      <c r="I77" s="115">
        <v>151848000</v>
      </c>
      <c r="J77" s="115">
        <v>0</v>
      </c>
      <c r="K77" s="115">
        <v>0</v>
      </c>
      <c r="L77" s="115">
        <v>0</v>
      </c>
      <c r="M77" s="115">
        <v>0</v>
      </c>
      <c r="N77" s="114">
        <v>0</v>
      </c>
      <c r="O77" s="113">
        <v>0</v>
      </c>
    </row>
    <row r="78" spans="1:15" s="104" customFormat="1" ht="12.75" x14ac:dyDescent="0.25">
      <c r="A78" s="319" t="s">
        <v>171</v>
      </c>
      <c r="B78" s="320"/>
      <c r="C78" s="107">
        <v>21000000000</v>
      </c>
      <c r="D78" s="107">
        <v>0</v>
      </c>
      <c r="E78" s="107">
        <v>0</v>
      </c>
      <c r="F78" s="107">
        <v>21000000000</v>
      </c>
      <c r="G78" s="107">
        <v>0</v>
      </c>
      <c r="H78" s="107">
        <v>18262541218.309998</v>
      </c>
      <c r="I78" s="107">
        <v>2737458781.6900001</v>
      </c>
      <c r="J78" s="107">
        <v>13745807833.65</v>
      </c>
      <c r="K78" s="107">
        <v>5720715032.4099998</v>
      </c>
      <c r="L78" s="107">
        <v>5685638365.6700001</v>
      </c>
      <c r="M78" s="107">
        <v>5673783567.6700001</v>
      </c>
      <c r="N78" s="106">
        <v>0.65456227779285714</v>
      </c>
      <c r="O78" s="105">
        <v>0.27241500154333331</v>
      </c>
    </row>
    <row r="79" spans="1:15" ht="45" x14ac:dyDescent="0.2">
      <c r="A79" s="291" t="s">
        <v>117</v>
      </c>
      <c r="B79" s="272" t="s">
        <v>118</v>
      </c>
      <c r="C79" s="306">
        <v>5478939178</v>
      </c>
      <c r="D79" s="306">
        <v>0</v>
      </c>
      <c r="E79" s="306">
        <v>0</v>
      </c>
      <c r="F79" s="306">
        <v>5478939178</v>
      </c>
      <c r="G79" s="306">
        <v>0</v>
      </c>
      <c r="H79" s="313">
        <v>5464660795</v>
      </c>
      <c r="I79" s="306">
        <v>14278383</v>
      </c>
      <c r="J79" s="306">
        <v>4988175950</v>
      </c>
      <c r="K79" s="306">
        <v>2446581723.5</v>
      </c>
      <c r="L79" s="306">
        <v>2438521723.5</v>
      </c>
      <c r="M79" s="306">
        <v>2427941511.5</v>
      </c>
      <c r="N79" s="101">
        <v>0.910427326886453</v>
      </c>
      <c r="O79" s="100">
        <v>0.44654296096659463</v>
      </c>
    </row>
    <row r="80" spans="1:15" ht="56.25" x14ac:dyDescent="0.2">
      <c r="A80" s="292" t="s">
        <v>119</v>
      </c>
      <c r="B80" s="273" t="s">
        <v>120</v>
      </c>
      <c r="C80" s="306">
        <v>841218420</v>
      </c>
      <c r="D80" s="306">
        <v>0</v>
      </c>
      <c r="E80" s="306">
        <v>0</v>
      </c>
      <c r="F80" s="306">
        <v>841218420</v>
      </c>
      <c r="G80" s="306">
        <v>0</v>
      </c>
      <c r="H80" s="313">
        <v>724202638</v>
      </c>
      <c r="I80" s="306">
        <v>117015782</v>
      </c>
      <c r="J80" s="306">
        <v>664906024</v>
      </c>
      <c r="K80" s="306">
        <v>277576655</v>
      </c>
      <c r="L80" s="306">
        <v>277576655</v>
      </c>
      <c r="M80" s="306">
        <v>277576655</v>
      </c>
      <c r="N80" s="97">
        <v>0.79040830323235189</v>
      </c>
      <c r="O80" s="96">
        <v>0.32996977764704677</v>
      </c>
    </row>
    <row r="81" spans="1:15" ht="56.25" x14ac:dyDescent="0.2">
      <c r="A81" s="292" t="s">
        <v>121</v>
      </c>
      <c r="B81" s="273" t="s">
        <v>122</v>
      </c>
      <c r="C81" s="306">
        <v>2113630925</v>
      </c>
      <c r="D81" s="306">
        <v>0</v>
      </c>
      <c r="E81" s="306">
        <v>0</v>
      </c>
      <c r="F81" s="306">
        <v>2113630925</v>
      </c>
      <c r="G81" s="306">
        <v>0</v>
      </c>
      <c r="H81" s="313">
        <v>1915586940</v>
      </c>
      <c r="I81" s="306">
        <v>198043985</v>
      </c>
      <c r="J81" s="306">
        <v>1556414067</v>
      </c>
      <c r="K81" s="306">
        <v>747677118.5</v>
      </c>
      <c r="L81" s="306">
        <v>747677118.5</v>
      </c>
      <c r="M81" s="306">
        <v>747163282.5</v>
      </c>
      <c r="N81" s="97">
        <v>0.73636984044411635</v>
      </c>
      <c r="O81" s="96">
        <v>0.35374062219495583</v>
      </c>
    </row>
    <row r="82" spans="1:15" ht="45" x14ac:dyDescent="0.2">
      <c r="A82" s="292" t="s">
        <v>123</v>
      </c>
      <c r="B82" s="273" t="s">
        <v>124</v>
      </c>
      <c r="C82" s="306">
        <v>550000000</v>
      </c>
      <c r="D82" s="306">
        <v>0</v>
      </c>
      <c r="E82" s="306">
        <v>0</v>
      </c>
      <c r="F82" s="306">
        <v>550000000</v>
      </c>
      <c r="G82" s="306">
        <v>0</v>
      </c>
      <c r="H82" s="313">
        <v>550000000</v>
      </c>
      <c r="I82" s="306">
        <v>0</v>
      </c>
      <c r="J82" s="306">
        <v>0</v>
      </c>
      <c r="K82" s="306">
        <v>0</v>
      </c>
      <c r="L82" s="306">
        <v>0</v>
      </c>
      <c r="M82" s="306">
        <v>0</v>
      </c>
      <c r="N82" s="97">
        <v>0</v>
      </c>
      <c r="O82" s="96">
        <v>0</v>
      </c>
    </row>
    <row r="83" spans="1:15" ht="67.5" x14ac:dyDescent="0.2">
      <c r="A83" s="292" t="s">
        <v>125</v>
      </c>
      <c r="B83" s="273" t="s">
        <v>126</v>
      </c>
      <c r="C83" s="306">
        <v>3740440000</v>
      </c>
      <c r="D83" s="306">
        <v>0</v>
      </c>
      <c r="E83" s="306">
        <v>0</v>
      </c>
      <c r="F83" s="306">
        <v>3740440000</v>
      </c>
      <c r="G83" s="306">
        <v>0</v>
      </c>
      <c r="H83" s="313">
        <v>3075206667</v>
      </c>
      <c r="I83" s="306">
        <v>665233333</v>
      </c>
      <c r="J83" s="306">
        <v>1311266667</v>
      </c>
      <c r="K83" s="306">
        <v>531146671</v>
      </c>
      <c r="L83" s="306">
        <v>522646671</v>
      </c>
      <c r="M83" s="306">
        <v>522646671</v>
      </c>
      <c r="N83" s="97">
        <v>0.3505648177754489</v>
      </c>
      <c r="O83" s="96">
        <v>0.14200112045641688</v>
      </c>
    </row>
    <row r="84" spans="1:15" ht="67.5" x14ac:dyDescent="0.2">
      <c r="A84" s="292" t="s">
        <v>127</v>
      </c>
      <c r="B84" s="273" t="s">
        <v>128</v>
      </c>
      <c r="C84" s="306">
        <v>1030770275</v>
      </c>
      <c r="D84" s="306">
        <v>0</v>
      </c>
      <c r="E84" s="306">
        <v>0</v>
      </c>
      <c r="F84" s="306">
        <v>1030770275</v>
      </c>
      <c r="G84" s="306">
        <v>0</v>
      </c>
      <c r="H84" s="313">
        <v>718366667</v>
      </c>
      <c r="I84" s="306">
        <v>312403608</v>
      </c>
      <c r="J84" s="306">
        <v>301466668</v>
      </c>
      <c r="K84" s="306">
        <v>139299326</v>
      </c>
      <c r="L84" s="306">
        <v>139299326</v>
      </c>
      <c r="M84" s="306">
        <v>139299326</v>
      </c>
      <c r="N84" s="97">
        <v>0.29246736669817142</v>
      </c>
      <c r="O84" s="96">
        <v>0.13514100025827772</v>
      </c>
    </row>
    <row r="85" spans="1:15" ht="56.25" x14ac:dyDescent="0.2">
      <c r="A85" s="292" t="s">
        <v>129</v>
      </c>
      <c r="B85" s="273" t="s">
        <v>130</v>
      </c>
      <c r="C85" s="306">
        <v>515323489</v>
      </c>
      <c r="D85" s="306">
        <v>0</v>
      </c>
      <c r="E85" s="306">
        <v>0</v>
      </c>
      <c r="F85" s="306">
        <v>515323489</v>
      </c>
      <c r="G85" s="306">
        <v>0</v>
      </c>
      <c r="H85" s="313">
        <v>515323489</v>
      </c>
      <c r="I85" s="306">
        <v>0</v>
      </c>
      <c r="J85" s="306">
        <v>515323489</v>
      </c>
      <c r="K85" s="306">
        <v>0</v>
      </c>
      <c r="L85" s="306">
        <v>0</v>
      </c>
      <c r="M85" s="306">
        <v>0</v>
      </c>
      <c r="N85" s="97">
        <v>1</v>
      </c>
      <c r="O85" s="96">
        <v>0</v>
      </c>
    </row>
    <row r="86" spans="1:15" ht="56.25" x14ac:dyDescent="0.2">
      <c r="A86" s="292" t="s">
        <v>131</v>
      </c>
      <c r="B86" s="273" t="s">
        <v>132</v>
      </c>
      <c r="C86" s="306">
        <v>2401001710</v>
      </c>
      <c r="D86" s="306">
        <v>0</v>
      </c>
      <c r="E86" s="306">
        <v>0</v>
      </c>
      <c r="F86" s="306">
        <v>2401001710</v>
      </c>
      <c r="G86" s="306">
        <v>0</v>
      </c>
      <c r="H86" s="313">
        <v>2012655450.3099999</v>
      </c>
      <c r="I86" s="306">
        <v>388346259.69</v>
      </c>
      <c r="J86" s="306">
        <v>1394443571.6500001</v>
      </c>
      <c r="K86" s="306">
        <v>684158730.40999997</v>
      </c>
      <c r="L86" s="306">
        <v>668592063.66999996</v>
      </c>
      <c r="M86" s="306">
        <v>667831313.66999996</v>
      </c>
      <c r="N86" s="97">
        <v>0.58077575115512936</v>
      </c>
      <c r="O86" s="96">
        <v>0.28494720664318057</v>
      </c>
    </row>
    <row r="87" spans="1:15" ht="56.25" x14ac:dyDescent="0.2">
      <c r="A87" s="292" t="s">
        <v>133</v>
      </c>
      <c r="B87" s="273" t="s">
        <v>134</v>
      </c>
      <c r="C87" s="306">
        <v>1358500000</v>
      </c>
      <c r="D87" s="306">
        <v>0</v>
      </c>
      <c r="E87" s="306">
        <v>0</v>
      </c>
      <c r="F87" s="306">
        <v>1358500000</v>
      </c>
      <c r="G87" s="306">
        <v>0</v>
      </c>
      <c r="H87" s="313">
        <v>1219587572</v>
      </c>
      <c r="I87" s="306">
        <v>138912428</v>
      </c>
      <c r="J87" s="306">
        <v>1218586782</v>
      </c>
      <c r="K87" s="306">
        <v>190258333</v>
      </c>
      <c r="L87" s="306">
        <v>187308333</v>
      </c>
      <c r="M87" s="306">
        <v>187308333</v>
      </c>
      <c r="N87" s="97">
        <v>0.897009040853883</v>
      </c>
      <c r="O87" s="96">
        <v>0.14005030033124771</v>
      </c>
    </row>
    <row r="88" spans="1:15" ht="56.25" x14ac:dyDescent="0.2">
      <c r="A88" s="292" t="s">
        <v>135</v>
      </c>
      <c r="B88" s="273" t="s">
        <v>136</v>
      </c>
      <c r="C88" s="306">
        <v>1276000000</v>
      </c>
      <c r="D88" s="306">
        <v>0</v>
      </c>
      <c r="E88" s="306">
        <v>0</v>
      </c>
      <c r="F88" s="306">
        <v>1276000000</v>
      </c>
      <c r="G88" s="306">
        <v>0</v>
      </c>
      <c r="H88" s="313">
        <v>591500000</v>
      </c>
      <c r="I88" s="306">
        <v>684500000</v>
      </c>
      <c r="J88" s="306">
        <v>440840000</v>
      </c>
      <c r="K88" s="306">
        <v>168406667</v>
      </c>
      <c r="L88" s="306">
        <v>168406667</v>
      </c>
      <c r="M88" s="306">
        <v>168406667</v>
      </c>
      <c r="N88" s="97">
        <v>0.34548589341692792</v>
      </c>
      <c r="O88" s="96">
        <v>0.13198014655172413</v>
      </c>
    </row>
    <row r="89" spans="1:15" ht="68.25" thickBot="1" x14ac:dyDescent="0.25">
      <c r="A89" s="293" t="s">
        <v>137</v>
      </c>
      <c r="B89" s="274" t="s">
        <v>138</v>
      </c>
      <c r="C89" s="306">
        <v>1694176003</v>
      </c>
      <c r="D89" s="306">
        <v>0</v>
      </c>
      <c r="E89" s="306">
        <v>0</v>
      </c>
      <c r="F89" s="306">
        <v>1694176003</v>
      </c>
      <c r="G89" s="306">
        <v>0</v>
      </c>
      <c r="H89" s="313">
        <v>1475451000</v>
      </c>
      <c r="I89" s="306">
        <v>218725003</v>
      </c>
      <c r="J89" s="306">
        <v>1354384615</v>
      </c>
      <c r="K89" s="306">
        <v>535609808</v>
      </c>
      <c r="L89" s="306">
        <v>535609808</v>
      </c>
      <c r="M89" s="306">
        <v>535609808</v>
      </c>
      <c r="N89" s="93">
        <v>0.79943560326772023</v>
      </c>
      <c r="O89" s="92">
        <v>0.31614767713127617</v>
      </c>
    </row>
    <row r="90" spans="1:15" s="88" customFormat="1" ht="14.25" thickTop="1" thickBot="1" x14ac:dyDescent="0.3">
      <c r="A90" s="321" t="s">
        <v>174</v>
      </c>
      <c r="B90" s="322" t="s">
        <v>0</v>
      </c>
      <c r="C90" s="91">
        <v>63480363515</v>
      </c>
      <c r="D90" s="91">
        <v>4965430923</v>
      </c>
      <c r="E90" s="91">
        <v>4702305438</v>
      </c>
      <c r="F90" s="91">
        <v>63743489000</v>
      </c>
      <c r="G90" s="91">
        <v>9675384416</v>
      </c>
      <c r="H90" s="91">
        <v>48927891859.639999</v>
      </c>
      <c r="I90" s="91">
        <v>5140212724.3600006</v>
      </c>
      <c r="J90" s="91">
        <v>35120280224.479996</v>
      </c>
      <c r="K90" s="91">
        <v>21601501743.860001</v>
      </c>
      <c r="L90" s="91">
        <v>21566425077.120003</v>
      </c>
      <c r="M90" s="91">
        <v>21462985735.120003</v>
      </c>
      <c r="N90" s="90">
        <v>0.55096262811218255</v>
      </c>
      <c r="O90" s="89">
        <v>0.33888169729554651</v>
      </c>
    </row>
    <row r="91" spans="1:15" ht="12" thickTop="1" x14ac:dyDescent="0.2">
      <c r="A91" s="16" t="s">
        <v>175</v>
      </c>
    </row>
    <row r="94" spans="1:15" x14ac:dyDescent="0.2">
      <c r="D94" s="86"/>
      <c r="E94" s="86"/>
    </row>
    <row r="103" spans="3:3" x14ac:dyDescent="0.2">
      <c r="C103" s="86">
        <f>+C90-[1]REP_EPG034_EjecucionPresupuesta!$Q$20</f>
        <v>456874515</v>
      </c>
    </row>
  </sheetData>
  <mergeCells count="10">
    <mergeCell ref="A74:B74"/>
    <mergeCell ref="A78:B78"/>
    <mergeCell ref="A90:B90"/>
    <mergeCell ref="A5:B5"/>
    <mergeCell ref="A6:B6"/>
    <mergeCell ref="A1:O1"/>
    <mergeCell ref="A2:O2"/>
    <mergeCell ref="A3:O3"/>
    <mergeCell ref="A35:B35"/>
    <mergeCell ref="A69:B6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0156-821F-4F26-89E2-890D5B5EC174}">
  <dimension ref="A1:AA76"/>
  <sheetViews>
    <sheetView showGridLines="0" topLeftCell="B1" workbookViewId="0">
      <pane ySplit="4" topLeftCell="A63" activePane="bottomLeft" state="frozen"/>
      <selection activeCell="N1" sqref="N1"/>
      <selection pane="bottomLeft" activeCell="Q42" activeCellId="1" sqref="Q44:Q53 Q27:Q42"/>
    </sheetView>
  </sheetViews>
  <sheetFormatPr baseColWidth="10" defaultRowHeight="15" x14ac:dyDescent="0.25"/>
  <cols>
    <col min="1" max="1" width="13.42578125" style="298" customWidth="1"/>
    <col min="2" max="2" width="27" style="298" customWidth="1"/>
    <col min="3" max="3" width="21.5703125" style="298" customWidth="1"/>
    <col min="4" max="11" width="5.42578125" style="298" customWidth="1"/>
    <col min="12" max="12" width="7" style="298" customWidth="1"/>
    <col min="13" max="13" width="9.5703125" style="298" customWidth="1"/>
    <col min="14" max="14" width="8" style="298" customWidth="1"/>
    <col min="15" max="15" width="9.5703125" style="298" customWidth="1"/>
    <col min="16" max="16" width="27.5703125" style="298" customWidth="1"/>
    <col min="17" max="27" width="18.85546875" style="298" customWidth="1"/>
    <col min="28" max="28" width="0" style="298" hidden="1" customWidth="1"/>
    <col min="29" max="29" width="6.42578125" style="298" customWidth="1"/>
    <col min="30" max="16384" width="11.42578125" style="298"/>
  </cols>
  <sheetData>
    <row r="1" spans="1:27" x14ac:dyDescent="0.25">
      <c r="A1" s="296" t="s">
        <v>187</v>
      </c>
      <c r="B1" s="296">
        <v>2023</v>
      </c>
      <c r="C1" s="297" t="s">
        <v>0</v>
      </c>
      <c r="D1" s="297" t="s">
        <v>0</v>
      </c>
      <c r="E1" s="297" t="s">
        <v>0</v>
      </c>
      <c r="F1" s="297" t="s">
        <v>0</v>
      </c>
      <c r="G1" s="297" t="s">
        <v>0</v>
      </c>
      <c r="H1" s="297" t="s">
        <v>0</v>
      </c>
      <c r="I1" s="297" t="s">
        <v>0</v>
      </c>
      <c r="J1" s="297" t="s">
        <v>0</v>
      </c>
      <c r="K1" s="297" t="s">
        <v>0</v>
      </c>
      <c r="L1" s="297" t="s">
        <v>0</v>
      </c>
      <c r="M1" s="297" t="s">
        <v>0</v>
      </c>
      <c r="N1" s="297" t="s">
        <v>0</v>
      </c>
      <c r="O1" s="297" t="s">
        <v>0</v>
      </c>
      <c r="P1" s="297" t="s">
        <v>0</v>
      </c>
      <c r="Q1" s="297" t="s">
        <v>0</v>
      </c>
      <c r="R1" s="297" t="s">
        <v>0</v>
      </c>
      <c r="S1" s="297" t="s">
        <v>0</v>
      </c>
      <c r="T1" s="297" t="s">
        <v>0</v>
      </c>
      <c r="U1" s="297" t="s">
        <v>0</v>
      </c>
      <c r="V1" s="297" t="s">
        <v>0</v>
      </c>
      <c r="W1" s="297" t="s">
        <v>0</v>
      </c>
      <c r="X1" s="297" t="s">
        <v>0</v>
      </c>
      <c r="Y1" s="297" t="s">
        <v>0</v>
      </c>
      <c r="Z1" s="297" t="s">
        <v>0</v>
      </c>
      <c r="AA1" s="297" t="s">
        <v>0</v>
      </c>
    </row>
    <row r="2" spans="1:27" x14ac:dyDescent="0.25">
      <c r="A2" s="296" t="s">
        <v>188</v>
      </c>
      <c r="B2" s="296" t="s">
        <v>189</v>
      </c>
      <c r="C2" s="297" t="s">
        <v>0</v>
      </c>
      <c r="D2" s="297" t="s">
        <v>0</v>
      </c>
      <c r="E2" s="297" t="s">
        <v>0</v>
      </c>
      <c r="F2" s="297" t="s">
        <v>0</v>
      </c>
      <c r="G2" s="297" t="s">
        <v>0</v>
      </c>
      <c r="H2" s="297" t="s">
        <v>0</v>
      </c>
      <c r="I2" s="297" t="s">
        <v>0</v>
      </c>
      <c r="J2" s="297" t="s">
        <v>0</v>
      </c>
      <c r="K2" s="297" t="s">
        <v>0</v>
      </c>
      <c r="L2" s="297" t="s">
        <v>0</v>
      </c>
      <c r="M2" s="297" t="s">
        <v>0</v>
      </c>
      <c r="N2" s="297" t="s">
        <v>0</v>
      </c>
      <c r="O2" s="297" t="s">
        <v>0</v>
      </c>
      <c r="P2" s="297" t="s">
        <v>0</v>
      </c>
      <c r="Q2" s="297" t="s">
        <v>0</v>
      </c>
      <c r="R2" s="297" t="s">
        <v>0</v>
      </c>
      <c r="S2" s="297" t="s">
        <v>0</v>
      </c>
      <c r="T2" s="297" t="s">
        <v>0</v>
      </c>
      <c r="U2" s="297" t="s">
        <v>0</v>
      </c>
      <c r="V2" s="297" t="s">
        <v>0</v>
      </c>
      <c r="W2" s="297" t="s">
        <v>0</v>
      </c>
      <c r="X2" s="297" t="s">
        <v>0</v>
      </c>
      <c r="Y2" s="297" t="s">
        <v>0</v>
      </c>
      <c r="Z2" s="297" t="s">
        <v>0</v>
      </c>
      <c r="AA2" s="297" t="s">
        <v>0</v>
      </c>
    </row>
    <row r="3" spans="1:27" x14ac:dyDescent="0.25">
      <c r="A3" s="296" t="s">
        <v>1</v>
      </c>
      <c r="B3" s="296" t="s">
        <v>190</v>
      </c>
      <c r="C3" s="297" t="s">
        <v>0</v>
      </c>
      <c r="D3" s="297" t="s">
        <v>0</v>
      </c>
      <c r="E3" s="297" t="s">
        <v>0</v>
      </c>
      <c r="F3" s="297" t="s">
        <v>0</v>
      </c>
      <c r="G3" s="297" t="s">
        <v>0</v>
      </c>
      <c r="H3" s="297" t="s">
        <v>0</v>
      </c>
      <c r="I3" s="297" t="s">
        <v>0</v>
      </c>
      <c r="J3" s="297" t="s">
        <v>0</v>
      </c>
      <c r="K3" s="297" t="s">
        <v>0</v>
      </c>
      <c r="L3" s="297" t="s">
        <v>0</v>
      </c>
      <c r="M3" s="297" t="s">
        <v>0</v>
      </c>
      <c r="N3" s="297" t="s">
        <v>0</v>
      </c>
      <c r="O3" s="297" t="s">
        <v>0</v>
      </c>
      <c r="P3" s="297" t="s">
        <v>0</v>
      </c>
      <c r="Q3" s="297" t="s">
        <v>0</v>
      </c>
      <c r="R3" s="297" t="s">
        <v>0</v>
      </c>
      <c r="S3" s="297" t="s">
        <v>0</v>
      </c>
      <c r="T3" s="297" t="s">
        <v>0</v>
      </c>
      <c r="U3" s="297" t="s">
        <v>0</v>
      </c>
      <c r="V3" s="297" t="s">
        <v>0</v>
      </c>
      <c r="W3" s="297" t="s">
        <v>0</v>
      </c>
      <c r="X3" s="297" t="s">
        <v>0</v>
      </c>
      <c r="Y3" s="297" t="s">
        <v>0</v>
      </c>
      <c r="Z3" s="297" t="s">
        <v>0</v>
      </c>
      <c r="AA3" s="297" t="s">
        <v>0</v>
      </c>
    </row>
    <row r="4" spans="1:27" ht="24" x14ac:dyDescent="0.25">
      <c r="A4" s="296" t="s">
        <v>196</v>
      </c>
      <c r="B4" s="296" t="s">
        <v>197</v>
      </c>
      <c r="C4" s="296" t="s">
        <v>198</v>
      </c>
      <c r="D4" s="296" t="s">
        <v>199</v>
      </c>
      <c r="E4" s="296" t="s">
        <v>200</v>
      </c>
      <c r="F4" s="296" t="s">
        <v>201</v>
      </c>
      <c r="G4" s="296" t="s">
        <v>202</v>
      </c>
      <c r="H4" s="296" t="s">
        <v>203</v>
      </c>
      <c r="I4" s="296" t="s">
        <v>204</v>
      </c>
      <c r="J4" s="296" t="s">
        <v>205</v>
      </c>
      <c r="K4" s="296" t="s">
        <v>206</v>
      </c>
      <c r="L4" s="296" t="s">
        <v>207</v>
      </c>
      <c r="M4" s="296" t="s">
        <v>208</v>
      </c>
      <c r="N4" s="296" t="s">
        <v>209</v>
      </c>
      <c r="O4" s="296" t="s">
        <v>210</v>
      </c>
      <c r="P4" s="296" t="s">
        <v>3</v>
      </c>
      <c r="Q4" s="296" t="s">
        <v>4</v>
      </c>
      <c r="R4" s="296" t="s">
        <v>5</v>
      </c>
      <c r="S4" s="296" t="s">
        <v>6</v>
      </c>
      <c r="T4" s="296" t="s">
        <v>7</v>
      </c>
      <c r="U4" s="296" t="s">
        <v>8</v>
      </c>
      <c r="V4" s="296" t="s">
        <v>9</v>
      </c>
      <c r="W4" s="296" t="s">
        <v>10</v>
      </c>
      <c r="X4" s="296" t="s">
        <v>11</v>
      </c>
      <c r="Y4" s="296" t="s">
        <v>12</v>
      </c>
      <c r="Z4" s="296" t="s">
        <v>13</v>
      </c>
      <c r="AA4" s="296" t="s">
        <v>14</v>
      </c>
    </row>
    <row r="5" spans="1:27" ht="33.75" x14ac:dyDescent="0.25">
      <c r="A5" s="299" t="s">
        <v>211</v>
      </c>
      <c r="B5" s="300" t="s">
        <v>212</v>
      </c>
      <c r="C5" s="301" t="s">
        <v>15</v>
      </c>
      <c r="D5" s="299" t="s">
        <v>213</v>
      </c>
      <c r="E5" s="299" t="s">
        <v>214</v>
      </c>
      <c r="F5" s="299" t="s">
        <v>214</v>
      </c>
      <c r="G5" s="299" t="s">
        <v>214</v>
      </c>
      <c r="H5" s="299" t="s">
        <v>215</v>
      </c>
      <c r="I5" s="299" t="s">
        <v>215</v>
      </c>
      <c r="J5" s="299"/>
      <c r="K5" s="299"/>
      <c r="L5" s="299"/>
      <c r="M5" s="299" t="s">
        <v>216</v>
      </c>
      <c r="N5" s="299" t="s">
        <v>217</v>
      </c>
      <c r="O5" s="299" t="s">
        <v>218</v>
      </c>
      <c r="P5" s="300" t="s">
        <v>16</v>
      </c>
      <c r="Q5" s="302">
        <v>9307850000</v>
      </c>
      <c r="R5" s="302">
        <v>0</v>
      </c>
      <c r="S5" s="302">
        <v>0</v>
      </c>
      <c r="T5" s="302">
        <v>9307850000</v>
      </c>
      <c r="U5" s="302">
        <v>0</v>
      </c>
      <c r="V5" s="302">
        <v>9307850000</v>
      </c>
      <c r="W5" s="302">
        <v>0</v>
      </c>
      <c r="X5" s="302">
        <v>5895388725</v>
      </c>
      <c r="Y5" s="302">
        <v>5894244081</v>
      </c>
      <c r="Z5" s="302">
        <v>5894244081</v>
      </c>
      <c r="AA5" s="302">
        <v>5894244081</v>
      </c>
    </row>
    <row r="6" spans="1:27" ht="33.75" x14ac:dyDescent="0.25">
      <c r="A6" s="299" t="s">
        <v>211</v>
      </c>
      <c r="B6" s="300" t="s">
        <v>212</v>
      </c>
      <c r="C6" s="301" t="s">
        <v>17</v>
      </c>
      <c r="D6" s="299" t="s">
        <v>213</v>
      </c>
      <c r="E6" s="299" t="s">
        <v>214</v>
      </c>
      <c r="F6" s="299" t="s">
        <v>214</v>
      </c>
      <c r="G6" s="299" t="s">
        <v>214</v>
      </c>
      <c r="H6" s="299" t="s">
        <v>215</v>
      </c>
      <c r="I6" s="299" t="s">
        <v>219</v>
      </c>
      <c r="J6" s="299"/>
      <c r="K6" s="299"/>
      <c r="L6" s="299"/>
      <c r="M6" s="299" t="s">
        <v>216</v>
      </c>
      <c r="N6" s="299" t="s">
        <v>217</v>
      </c>
      <c r="O6" s="299" t="s">
        <v>218</v>
      </c>
      <c r="P6" s="300" t="s">
        <v>18</v>
      </c>
      <c r="Q6" s="302">
        <v>550000000</v>
      </c>
      <c r="R6" s="302">
        <v>0</v>
      </c>
      <c r="S6" s="302">
        <v>0</v>
      </c>
      <c r="T6" s="302">
        <v>550000000</v>
      </c>
      <c r="U6" s="302">
        <v>0</v>
      </c>
      <c r="V6" s="302">
        <v>550000000</v>
      </c>
      <c r="W6" s="302">
        <v>0</v>
      </c>
      <c r="X6" s="302">
        <v>494770151</v>
      </c>
      <c r="Y6" s="302">
        <v>494770151</v>
      </c>
      <c r="Z6" s="302">
        <v>494770151</v>
      </c>
      <c r="AA6" s="302">
        <v>494770151</v>
      </c>
    </row>
    <row r="7" spans="1:27" ht="33.75" x14ac:dyDescent="0.25">
      <c r="A7" s="299" t="s">
        <v>211</v>
      </c>
      <c r="B7" s="300" t="s">
        <v>212</v>
      </c>
      <c r="C7" s="301" t="s">
        <v>19</v>
      </c>
      <c r="D7" s="299" t="s">
        <v>213</v>
      </c>
      <c r="E7" s="299" t="s">
        <v>214</v>
      </c>
      <c r="F7" s="299" t="s">
        <v>214</v>
      </c>
      <c r="G7" s="299" t="s">
        <v>214</v>
      </c>
      <c r="H7" s="299" t="s">
        <v>215</v>
      </c>
      <c r="I7" s="299" t="s">
        <v>220</v>
      </c>
      <c r="J7" s="299"/>
      <c r="K7" s="299"/>
      <c r="L7" s="299"/>
      <c r="M7" s="299" t="s">
        <v>216</v>
      </c>
      <c r="N7" s="299" t="s">
        <v>217</v>
      </c>
      <c r="O7" s="299" t="s">
        <v>218</v>
      </c>
      <c r="P7" s="300" t="s">
        <v>20</v>
      </c>
      <c r="Q7" s="302">
        <v>16500000</v>
      </c>
      <c r="R7" s="302">
        <v>0</v>
      </c>
      <c r="S7" s="302">
        <v>0</v>
      </c>
      <c r="T7" s="302">
        <v>16500000</v>
      </c>
      <c r="U7" s="302">
        <v>0</v>
      </c>
      <c r="V7" s="302">
        <v>16500000</v>
      </c>
      <c r="W7" s="302">
        <v>0</v>
      </c>
      <c r="X7" s="302">
        <v>10267747</v>
      </c>
      <c r="Y7" s="302">
        <v>10253197</v>
      </c>
      <c r="Z7" s="302">
        <v>10253197</v>
      </c>
      <c r="AA7" s="302">
        <v>10253197</v>
      </c>
    </row>
    <row r="8" spans="1:27" ht="33.75" x14ac:dyDescent="0.25">
      <c r="A8" s="299" t="s">
        <v>211</v>
      </c>
      <c r="B8" s="300" t="s">
        <v>212</v>
      </c>
      <c r="C8" s="301" t="s">
        <v>21</v>
      </c>
      <c r="D8" s="299" t="s">
        <v>213</v>
      </c>
      <c r="E8" s="299" t="s">
        <v>214</v>
      </c>
      <c r="F8" s="299" t="s">
        <v>214</v>
      </c>
      <c r="G8" s="299" t="s">
        <v>214</v>
      </c>
      <c r="H8" s="299" t="s">
        <v>215</v>
      </c>
      <c r="I8" s="299" t="s">
        <v>221</v>
      </c>
      <c r="J8" s="299"/>
      <c r="K8" s="299"/>
      <c r="L8" s="299"/>
      <c r="M8" s="299" t="s">
        <v>216</v>
      </c>
      <c r="N8" s="299" t="s">
        <v>217</v>
      </c>
      <c r="O8" s="299" t="s">
        <v>218</v>
      </c>
      <c r="P8" s="300" t="s">
        <v>22</v>
      </c>
      <c r="Q8" s="302">
        <v>900000000</v>
      </c>
      <c r="R8" s="302">
        <v>0</v>
      </c>
      <c r="S8" s="302">
        <v>0</v>
      </c>
      <c r="T8" s="302">
        <v>900000000</v>
      </c>
      <c r="U8" s="302">
        <v>0</v>
      </c>
      <c r="V8" s="302">
        <v>900000000</v>
      </c>
      <c r="W8" s="302">
        <v>0</v>
      </c>
      <c r="X8" s="302">
        <v>485383712</v>
      </c>
      <c r="Y8" s="302">
        <v>485383712</v>
      </c>
      <c r="Z8" s="302">
        <v>485383712</v>
      </c>
      <c r="AA8" s="302">
        <v>485383712</v>
      </c>
    </row>
    <row r="9" spans="1:27" ht="33.75" x14ac:dyDescent="0.25">
      <c r="A9" s="299" t="s">
        <v>211</v>
      </c>
      <c r="B9" s="300" t="s">
        <v>212</v>
      </c>
      <c r="C9" s="301" t="s">
        <v>23</v>
      </c>
      <c r="D9" s="299" t="s">
        <v>213</v>
      </c>
      <c r="E9" s="299" t="s">
        <v>214</v>
      </c>
      <c r="F9" s="299" t="s">
        <v>214</v>
      </c>
      <c r="G9" s="299" t="s">
        <v>214</v>
      </c>
      <c r="H9" s="299" t="s">
        <v>215</v>
      </c>
      <c r="I9" s="299" t="s">
        <v>222</v>
      </c>
      <c r="J9" s="299"/>
      <c r="K9" s="299"/>
      <c r="L9" s="299"/>
      <c r="M9" s="299" t="s">
        <v>216</v>
      </c>
      <c r="N9" s="299" t="s">
        <v>217</v>
      </c>
      <c r="O9" s="299" t="s">
        <v>218</v>
      </c>
      <c r="P9" s="300" t="s">
        <v>24</v>
      </c>
      <c r="Q9" s="302">
        <v>450000000</v>
      </c>
      <c r="R9" s="302">
        <v>0</v>
      </c>
      <c r="S9" s="302">
        <v>0</v>
      </c>
      <c r="T9" s="302">
        <v>450000000</v>
      </c>
      <c r="U9" s="302">
        <v>0</v>
      </c>
      <c r="V9" s="302">
        <v>450000000</v>
      </c>
      <c r="W9" s="302">
        <v>0</v>
      </c>
      <c r="X9" s="302">
        <v>191146042</v>
      </c>
      <c r="Y9" s="302">
        <v>191146042</v>
      </c>
      <c r="Z9" s="302">
        <v>191146042</v>
      </c>
      <c r="AA9" s="302">
        <v>191146042</v>
      </c>
    </row>
    <row r="10" spans="1:27" ht="33.75" x14ac:dyDescent="0.25">
      <c r="A10" s="299" t="s">
        <v>211</v>
      </c>
      <c r="B10" s="300" t="s">
        <v>212</v>
      </c>
      <c r="C10" s="301" t="s">
        <v>25</v>
      </c>
      <c r="D10" s="299" t="s">
        <v>213</v>
      </c>
      <c r="E10" s="299" t="s">
        <v>214</v>
      </c>
      <c r="F10" s="299" t="s">
        <v>214</v>
      </c>
      <c r="G10" s="299" t="s">
        <v>214</v>
      </c>
      <c r="H10" s="299" t="s">
        <v>215</v>
      </c>
      <c r="I10" s="299" t="s">
        <v>223</v>
      </c>
      <c r="J10" s="299"/>
      <c r="K10" s="299"/>
      <c r="L10" s="299"/>
      <c r="M10" s="299" t="s">
        <v>216</v>
      </c>
      <c r="N10" s="299" t="s">
        <v>217</v>
      </c>
      <c r="O10" s="299" t="s">
        <v>218</v>
      </c>
      <c r="P10" s="300" t="s">
        <v>26</v>
      </c>
      <c r="Q10" s="302">
        <v>90000000</v>
      </c>
      <c r="R10" s="302">
        <v>0</v>
      </c>
      <c r="S10" s="302">
        <v>0</v>
      </c>
      <c r="T10" s="302">
        <v>90000000</v>
      </c>
      <c r="U10" s="302">
        <v>0</v>
      </c>
      <c r="V10" s="302">
        <v>90000000</v>
      </c>
      <c r="W10" s="302">
        <v>0</v>
      </c>
      <c r="X10" s="302">
        <v>33461008</v>
      </c>
      <c r="Y10" s="302">
        <v>33461008</v>
      </c>
      <c r="Z10" s="302">
        <v>33461008</v>
      </c>
      <c r="AA10" s="302">
        <v>33461008</v>
      </c>
    </row>
    <row r="11" spans="1:27" ht="33.75" x14ac:dyDescent="0.25">
      <c r="A11" s="299" t="s">
        <v>211</v>
      </c>
      <c r="B11" s="300" t="s">
        <v>212</v>
      </c>
      <c r="C11" s="301" t="s">
        <v>27</v>
      </c>
      <c r="D11" s="299" t="s">
        <v>213</v>
      </c>
      <c r="E11" s="299" t="s">
        <v>214</v>
      </c>
      <c r="F11" s="299" t="s">
        <v>214</v>
      </c>
      <c r="G11" s="299" t="s">
        <v>214</v>
      </c>
      <c r="H11" s="299" t="s">
        <v>215</v>
      </c>
      <c r="I11" s="299" t="s">
        <v>224</v>
      </c>
      <c r="J11" s="299"/>
      <c r="K11" s="299"/>
      <c r="L11" s="299"/>
      <c r="M11" s="299" t="s">
        <v>216</v>
      </c>
      <c r="N11" s="299" t="s">
        <v>217</v>
      </c>
      <c r="O11" s="299" t="s">
        <v>218</v>
      </c>
      <c r="P11" s="300" t="s">
        <v>28</v>
      </c>
      <c r="Q11" s="302">
        <v>1250000000</v>
      </c>
      <c r="R11" s="302">
        <v>0</v>
      </c>
      <c r="S11" s="302">
        <v>1000000000</v>
      </c>
      <c r="T11" s="302">
        <v>250000000</v>
      </c>
      <c r="U11" s="302">
        <v>0</v>
      </c>
      <c r="V11" s="302">
        <v>250000000</v>
      </c>
      <c r="W11" s="302">
        <v>0</v>
      </c>
      <c r="X11" s="302">
        <v>9718540</v>
      </c>
      <c r="Y11" s="302">
        <v>9718540</v>
      </c>
      <c r="Z11" s="302">
        <v>9718540</v>
      </c>
      <c r="AA11" s="302">
        <v>9718540</v>
      </c>
    </row>
    <row r="12" spans="1:27" ht="33.75" x14ac:dyDescent="0.25">
      <c r="A12" s="299" t="s">
        <v>211</v>
      </c>
      <c r="B12" s="300" t="s">
        <v>212</v>
      </c>
      <c r="C12" s="301" t="s">
        <v>29</v>
      </c>
      <c r="D12" s="299" t="s">
        <v>213</v>
      </c>
      <c r="E12" s="299" t="s">
        <v>214</v>
      </c>
      <c r="F12" s="299" t="s">
        <v>214</v>
      </c>
      <c r="G12" s="299" t="s">
        <v>214</v>
      </c>
      <c r="H12" s="299" t="s">
        <v>215</v>
      </c>
      <c r="I12" s="299" t="s">
        <v>225</v>
      </c>
      <c r="J12" s="299"/>
      <c r="K12" s="299"/>
      <c r="L12" s="299"/>
      <c r="M12" s="299" t="s">
        <v>216</v>
      </c>
      <c r="N12" s="299" t="s">
        <v>217</v>
      </c>
      <c r="O12" s="299" t="s">
        <v>218</v>
      </c>
      <c r="P12" s="300" t="s">
        <v>30</v>
      </c>
      <c r="Q12" s="302">
        <v>600000000</v>
      </c>
      <c r="R12" s="302">
        <v>0</v>
      </c>
      <c r="S12" s="302">
        <v>0</v>
      </c>
      <c r="T12" s="302">
        <v>600000000</v>
      </c>
      <c r="U12" s="302">
        <v>0</v>
      </c>
      <c r="V12" s="302">
        <v>600000000</v>
      </c>
      <c r="W12" s="302">
        <v>0</v>
      </c>
      <c r="X12" s="302">
        <v>275654495</v>
      </c>
      <c r="Y12" s="302">
        <v>275654495</v>
      </c>
      <c r="Z12" s="302">
        <v>275654495</v>
      </c>
      <c r="AA12" s="302">
        <v>275654495</v>
      </c>
    </row>
    <row r="13" spans="1:27" ht="33.75" x14ac:dyDescent="0.25">
      <c r="A13" s="299" t="s">
        <v>211</v>
      </c>
      <c r="B13" s="300" t="s">
        <v>212</v>
      </c>
      <c r="C13" s="301" t="s">
        <v>31</v>
      </c>
      <c r="D13" s="299" t="s">
        <v>213</v>
      </c>
      <c r="E13" s="299" t="s">
        <v>214</v>
      </c>
      <c r="F13" s="299" t="s">
        <v>214</v>
      </c>
      <c r="G13" s="299" t="s">
        <v>226</v>
      </c>
      <c r="H13" s="299" t="s">
        <v>215</v>
      </c>
      <c r="I13" s="299"/>
      <c r="J13" s="299"/>
      <c r="K13" s="299"/>
      <c r="L13" s="299"/>
      <c r="M13" s="299" t="s">
        <v>216</v>
      </c>
      <c r="N13" s="299" t="s">
        <v>217</v>
      </c>
      <c r="O13" s="299" t="s">
        <v>218</v>
      </c>
      <c r="P13" s="300" t="s">
        <v>32</v>
      </c>
      <c r="Q13" s="302">
        <v>1520000000</v>
      </c>
      <c r="R13" s="302">
        <v>0</v>
      </c>
      <c r="S13" s="302">
        <v>0</v>
      </c>
      <c r="T13" s="302">
        <v>1520000000</v>
      </c>
      <c r="U13" s="302">
        <v>0</v>
      </c>
      <c r="V13" s="302">
        <v>1520000000</v>
      </c>
      <c r="W13" s="302">
        <v>0</v>
      </c>
      <c r="X13" s="302">
        <v>782946753</v>
      </c>
      <c r="Y13" s="302">
        <v>782652088</v>
      </c>
      <c r="Z13" s="302">
        <v>782652088</v>
      </c>
      <c r="AA13" s="302">
        <v>782652088</v>
      </c>
    </row>
    <row r="14" spans="1:27" ht="33.75" x14ac:dyDescent="0.25">
      <c r="A14" s="299" t="s">
        <v>211</v>
      </c>
      <c r="B14" s="300" t="s">
        <v>212</v>
      </c>
      <c r="C14" s="301" t="s">
        <v>33</v>
      </c>
      <c r="D14" s="299" t="s">
        <v>213</v>
      </c>
      <c r="E14" s="299" t="s">
        <v>214</v>
      </c>
      <c r="F14" s="299" t="s">
        <v>214</v>
      </c>
      <c r="G14" s="299" t="s">
        <v>226</v>
      </c>
      <c r="H14" s="299" t="s">
        <v>227</v>
      </c>
      <c r="I14" s="299"/>
      <c r="J14" s="299"/>
      <c r="K14" s="299"/>
      <c r="L14" s="299"/>
      <c r="M14" s="299" t="s">
        <v>216</v>
      </c>
      <c r="N14" s="299" t="s">
        <v>217</v>
      </c>
      <c r="O14" s="299" t="s">
        <v>218</v>
      </c>
      <c r="P14" s="300" t="s">
        <v>34</v>
      </c>
      <c r="Q14" s="302">
        <v>997924000</v>
      </c>
      <c r="R14" s="302">
        <v>0</v>
      </c>
      <c r="S14" s="302">
        <v>0</v>
      </c>
      <c r="T14" s="302">
        <v>997924000</v>
      </c>
      <c r="U14" s="302">
        <v>0</v>
      </c>
      <c r="V14" s="302">
        <v>997924000</v>
      </c>
      <c r="W14" s="302">
        <v>0</v>
      </c>
      <c r="X14" s="302">
        <v>558272763</v>
      </c>
      <c r="Y14" s="302">
        <v>558063998</v>
      </c>
      <c r="Z14" s="302">
        <v>558063998</v>
      </c>
      <c r="AA14" s="302">
        <v>558063998</v>
      </c>
    </row>
    <row r="15" spans="1:27" ht="33.75" x14ac:dyDescent="0.25">
      <c r="A15" s="299" t="s">
        <v>211</v>
      </c>
      <c r="B15" s="300" t="s">
        <v>212</v>
      </c>
      <c r="C15" s="301" t="s">
        <v>35</v>
      </c>
      <c r="D15" s="299" t="s">
        <v>213</v>
      </c>
      <c r="E15" s="299" t="s">
        <v>214</v>
      </c>
      <c r="F15" s="299" t="s">
        <v>214</v>
      </c>
      <c r="G15" s="299" t="s">
        <v>226</v>
      </c>
      <c r="H15" s="299" t="s">
        <v>219</v>
      </c>
      <c r="I15" s="299"/>
      <c r="J15" s="299"/>
      <c r="K15" s="299"/>
      <c r="L15" s="299"/>
      <c r="M15" s="299" t="s">
        <v>216</v>
      </c>
      <c r="N15" s="299" t="s">
        <v>217</v>
      </c>
      <c r="O15" s="299" t="s">
        <v>218</v>
      </c>
      <c r="P15" s="300" t="s">
        <v>36</v>
      </c>
      <c r="Q15" s="302">
        <v>1000000000</v>
      </c>
      <c r="R15" s="302">
        <v>0</v>
      </c>
      <c r="S15" s="302">
        <v>0</v>
      </c>
      <c r="T15" s="302">
        <v>1000000000</v>
      </c>
      <c r="U15" s="302">
        <v>0</v>
      </c>
      <c r="V15" s="302">
        <v>1000000000</v>
      </c>
      <c r="W15" s="302">
        <v>0</v>
      </c>
      <c r="X15" s="302">
        <v>531469166</v>
      </c>
      <c r="Y15" s="302">
        <v>531469166</v>
      </c>
      <c r="Z15" s="302">
        <v>531469166</v>
      </c>
      <c r="AA15" s="302">
        <v>531469166</v>
      </c>
    </row>
    <row r="16" spans="1:27" ht="33.75" x14ac:dyDescent="0.25">
      <c r="A16" s="299" t="s">
        <v>211</v>
      </c>
      <c r="B16" s="300" t="s">
        <v>212</v>
      </c>
      <c r="C16" s="301" t="s">
        <v>37</v>
      </c>
      <c r="D16" s="299" t="s">
        <v>213</v>
      </c>
      <c r="E16" s="299" t="s">
        <v>214</v>
      </c>
      <c r="F16" s="299" t="s">
        <v>214</v>
      </c>
      <c r="G16" s="299" t="s">
        <v>226</v>
      </c>
      <c r="H16" s="299" t="s">
        <v>220</v>
      </c>
      <c r="I16" s="299"/>
      <c r="J16" s="299"/>
      <c r="K16" s="299"/>
      <c r="L16" s="299"/>
      <c r="M16" s="299" t="s">
        <v>216</v>
      </c>
      <c r="N16" s="299" t="s">
        <v>217</v>
      </c>
      <c r="O16" s="299" t="s">
        <v>218</v>
      </c>
      <c r="P16" s="300" t="s">
        <v>38</v>
      </c>
      <c r="Q16" s="302">
        <v>450000000</v>
      </c>
      <c r="R16" s="302">
        <v>0</v>
      </c>
      <c r="S16" s="302">
        <v>0</v>
      </c>
      <c r="T16" s="302">
        <v>450000000</v>
      </c>
      <c r="U16" s="302">
        <v>0</v>
      </c>
      <c r="V16" s="302">
        <v>450000000</v>
      </c>
      <c r="W16" s="302">
        <v>0</v>
      </c>
      <c r="X16" s="302">
        <v>272981500</v>
      </c>
      <c r="Y16" s="302">
        <v>272863300</v>
      </c>
      <c r="Z16" s="302">
        <v>272863300</v>
      </c>
      <c r="AA16" s="302">
        <v>272863300</v>
      </c>
    </row>
    <row r="17" spans="1:27" ht="33.75" x14ac:dyDescent="0.25">
      <c r="A17" s="299" t="s">
        <v>211</v>
      </c>
      <c r="B17" s="300" t="s">
        <v>212</v>
      </c>
      <c r="C17" s="301" t="s">
        <v>39</v>
      </c>
      <c r="D17" s="299" t="s">
        <v>213</v>
      </c>
      <c r="E17" s="299" t="s">
        <v>214</v>
      </c>
      <c r="F17" s="299" t="s">
        <v>214</v>
      </c>
      <c r="G17" s="299" t="s">
        <v>226</v>
      </c>
      <c r="H17" s="299" t="s">
        <v>228</v>
      </c>
      <c r="I17" s="299"/>
      <c r="J17" s="299"/>
      <c r="K17" s="299"/>
      <c r="L17" s="299"/>
      <c r="M17" s="299" t="s">
        <v>216</v>
      </c>
      <c r="N17" s="299" t="s">
        <v>217</v>
      </c>
      <c r="O17" s="299" t="s">
        <v>218</v>
      </c>
      <c r="P17" s="300" t="s">
        <v>40</v>
      </c>
      <c r="Q17" s="302">
        <v>70000000</v>
      </c>
      <c r="R17" s="302">
        <v>0</v>
      </c>
      <c r="S17" s="302">
        <v>0</v>
      </c>
      <c r="T17" s="302">
        <v>70000000</v>
      </c>
      <c r="U17" s="302">
        <v>0</v>
      </c>
      <c r="V17" s="302">
        <v>70000000</v>
      </c>
      <c r="W17" s="302">
        <v>0</v>
      </c>
      <c r="X17" s="302">
        <v>36164600</v>
      </c>
      <c r="Y17" s="302">
        <v>36149200</v>
      </c>
      <c r="Z17" s="302">
        <v>36149200</v>
      </c>
      <c r="AA17" s="302">
        <v>36149200</v>
      </c>
    </row>
    <row r="18" spans="1:27" ht="33.75" x14ac:dyDescent="0.25">
      <c r="A18" s="299" t="s">
        <v>211</v>
      </c>
      <c r="B18" s="300" t="s">
        <v>212</v>
      </c>
      <c r="C18" s="301" t="s">
        <v>41</v>
      </c>
      <c r="D18" s="299" t="s">
        <v>213</v>
      </c>
      <c r="E18" s="299" t="s">
        <v>214</v>
      </c>
      <c r="F18" s="299" t="s">
        <v>214</v>
      </c>
      <c r="G18" s="299" t="s">
        <v>226</v>
      </c>
      <c r="H18" s="299" t="s">
        <v>221</v>
      </c>
      <c r="I18" s="299"/>
      <c r="J18" s="299"/>
      <c r="K18" s="299"/>
      <c r="L18" s="299"/>
      <c r="M18" s="299" t="s">
        <v>216</v>
      </c>
      <c r="N18" s="299" t="s">
        <v>217</v>
      </c>
      <c r="O18" s="299" t="s">
        <v>218</v>
      </c>
      <c r="P18" s="300" t="s">
        <v>42</v>
      </c>
      <c r="Q18" s="302">
        <v>350000000</v>
      </c>
      <c r="R18" s="302">
        <v>0</v>
      </c>
      <c r="S18" s="302">
        <v>0</v>
      </c>
      <c r="T18" s="302">
        <v>350000000</v>
      </c>
      <c r="U18" s="302">
        <v>0</v>
      </c>
      <c r="V18" s="302">
        <v>350000000</v>
      </c>
      <c r="W18" s="302">
        <v>0</v>
      </c>
      <c r="X18" s="302">
        <v>204742200</v>
      </c>
      <c r="Y18" s="302">
        <v>204653500</v>
      </c>
      <c r="Z18" s="302">
        <v>204653500</v>
      </c>
      <c r="AA18" s="302">
        <v>204653500</v>
      </c>
    </row>
    <row r="19" spans="1:27" ht="33.75" x14ac:dyDescent="0.25">
      <c r="A19" s="299" t="s">
        <v>211</v>
      </c>
      <c r="B19" s="300" t="s">
        <v>212</v>
      </c>
      <c r="C19" s="301" t="s">
        <v>43</v>
      </c>
      <c r="D19" s="299" t="s">
        <v>213</v>
      </c>
      <c r="E19" s="299" t="s">
        <v>214</v>
      </c>
      <c r="F19" s="299" t="s">
        <v>214</v>
      </c>
      <c r="G19" s="299" t="s">
        <v>226</v>
      </c>
      <c r="H19" s="299" t="s">
        <v>222</v>
      </c>
      <c r="I19" s="299"/>
      <c r="J19" s="299"/>
      <c r="K19" s="299"/>
      <c r="L19" s="299"/>
      <c r="M19" s="299" t="s">
        <v>216</v>
      </c>
      <c r="N19" s="299" t="s">
        <v>217</v>
      </c>
      <c r="O19" s="299" t="s">
        <v>218</v>
      </c>
      <c r="P19" s="300" t="s">
        <v>44</v>
      </c>
      <c r="Q19" s="302">
        <v>70000000</v>
      </c>
      <c r="R19" s="302">
        <v>0</v>
      </c>
      <c r="S19" s="302">
        <v>0</v>
      </c>
      <c r="T19" s="302">
        <v>70000000</v>
      </c>
      <c r="U19" s="302">
        <v>0</v>
      </c>
      <c r="V19" s="302">
        <v>70000000</v>
      </c>
      <c r="W19" s="302">
        <v>0</v>
      </c>
      <c r="X19" s="302">
        <v>34169100</v>
      </c>
      <c r="Y19" s="302">
        <v>34154300</v>
      </c>
      <c r="Z19" s="302">
        <v>34154300</v>
      </c>
      <c r="AA19" s="302">
        <v>34154300</v>
      </c>
    </row>
    <row r="20" spans="1:27" ht="33.75" x14ac:dyDescent="0.25">
      <c r="A20" s="299" t="s">
        <v>211</v>
      </c>
      <c r="B20" s="300" t="s">
        <v>212</v>
      </c>
      <c r="C20" s="301" t="s">
        <v>45</v>
      </c>
      <c r="D20" s="299" t="s">
        <v>213</v>
      </c>
      <c r="E20" s="299" t="s">
        <v>214</v>
      </c>
      <c r="F20" s="299" t="s">
        <v>214</v>
      </c>
      <c r="G20" s="299" t="s">
        <v>226</v>
      </c>
      <c r="H20" s="299" t="s">
        <v>223</v>
      </c>
      <c r="I20" s="299"/>
      <c r="J20" s="299"/>
      <c r="K20" s="299"/>
      <c r="L20" s="299"/>
      <c r="M20" s="299" t="s">
        <v>216</v>
      </c>
      <c r="N20" s="299" t="s">
        <v>217</v>
      </c>
      <c r="O20" s="299" t="s">
        <v>218</v>
      </c>
      <c r="P20" s="300" t="s">
        <v>46</v>
      </c>
      <c r="Q20" s="302">
        <v>70000000</v>
      </c>
      <c r="R20" s="302">
        <v>0</v>
      </c>
      <c r="S20" s="302">
        <v>0</v>
      </c>
      <c r="T20" s="302">
        <v>70000000</v>
      </c>
      <c r="U20" s="302">
        <v>0</v>
      </c>
      <c r="V20" s="302">
        <v>70000000</v>
      </c>
      <c r="W20" s="302">
        <v>0</v>
      </c>
      <c r="X20" s="302">
        <v>34169100</v>
      </c>
      <c r="Y20" s="302">
        <v>34154300</v>
      </c>
      <c r="Z20" s="302">
        <v>34154300</v>
      </c>
      <c r="AA20" s="302">
        <v>34154300</v>
      </c>
    </row>
    <row r="21" spans="1:27" ht="33.75" x14ac:dyDescent="0.25">
      <c r="A21" s="299" t="s">
        <v>211</v>
      </c>
      <c r="B21" s="300" t="s">
        <v>212</v>
      </c>
      <c r="C21" s="301" t="s">
        <v>47</v>
      </c>
      <c r="D21" s="299" t="s">
        <v>213</v>
      </c>
      <c r="E21" s="299" t="s">
        <v>214</v>
      </c>
      <c r="F21" s="299" t="s">
        <v>214</v>
      </c>
      <c r="G21" s="299" t="s">
        <v>226</v>
      </c>
      <c r="H21" s="299" t="s">
        <v>224</v>
      </c>
      <c r="I21" s="299"/>
      <c r="J21" s="299"/>
      <c r="K21" s="299"/>
      <c r="L21" s="299"/>
      <c r="M21" s="299" t="s">
        <v>216</v>
      </c>
      <c r="N21" s="299" t="s">
        <v>217</v>
      </c>
      <c r="O21" s="299" t="s">
        <v>218</v>
      </c>
      <c r="P21" s="300" t="s">
        <v>48</v>
      </c>
      <c r="Q21" s="302">
        <v>120000000</v>
      </c>
      <c r="R21" s="302">
        <v>0</v>
      </c>
      <c r="S21" s="302">
        <v>0</v>
      </c>
      <c r="T21" s="302">
        <v>120000000</v>
      </c>
      <c r="U21" s="302">
        <v>0</v>
      </c>
      <c r="V21" s="302">
        <v>120000000</v>
      </c>
      <c r="W21" s="302">
        <v>0</v>
      </c>
      <c r="X21" s="302">
        <v>68282800</v>
      </c>
      <c r="Y21" s="302">
        <v>68253200</v>
      </c>
      <c r="Z21" s="302">
        <v>68253200</v>
      </c>
      <c r="AA21" s="302">
        <v>68253200</v>
      </c>
    </row>
    <row r="22" spans="1:27" ht="33.75" x14ac:dyDescent="0.25">
      <c r="A22" s="299" t="s">
        <v>211</v>
      </c>
      <c r="B22" s="300" t="s">
        <v>212</v>
      </c>
      <c r="C22" s="301" t="s">
        <v>49</v>
      </c>
      <c r="D22" s="299" t="s">
        <v>213</v>
      </c>
      <c r="E22" s="299" t="s">
        <v>214</v>
      </c>
      <c r="F22" s="299" t="s">
        <v>214</v>
      </c>
      <c r="G22" s="299" t="s">
        <v>229</v>
      </c>
      <c r="H22" s="299" t="s">
        <v>215</v>
      </c>
      <c r="I22" s="299" t="s">
        <v>215</v>
      </c>
      <c r="J22" s="299"/>
      <c r="K22" s="299"/>
      <c r="L22" s="299"/>
      <c r="M22" s="299" t="s">
        <v>216</v>
      </c>
      <c r="N22" s="299" t="s">
        <v>217</v>
      </c>
      <c r="O22" s="299" t="s">
        <v>218</v>
      </c>
      <c r="P22" s="300" t="s">
        <v>50</v>
      </c>
      <c r="Q22" s="302">
        <v>142368000</v>
      </c>
      <c r="R22" s="309">
        <v>545000000</v>
      </c>
      <c r="S22" s="302">
        <v>3100000</v>
      </c>
      <c r="T22" s="302">
        <v>684268000</v>
      </c>
      <c r="U22" s="302">
        <v>0</v>
      </c>
      <c r="V22" s="302">
        <v>684268000</v>
      </c>
      <c r="W22" s="302">
        <v>0</v>
      </c>
      <c r="X22" s="302">
        <v>364273217</v>
      </c>
      <c r="Y22" s="302">
        <v>364273217</v>
      </c>
      <c r="Z22" s="302">
        <v>364273217</v>
      </c>
      <c r="AA22" s="302">
        <v>364273217</v>
      </c>
    </row>
    <row r="23" spans="1:27" ht="33.75" x14ac:dyDescent="0.25">
      <c r="A23" s="299" t="s">
        <v>211</v>
      </c>
      <c r="B23" s="300" t="s">
        <v>212</v>
      </c>
      <c r="C23" s="301" t="s">
        <v>51</v>
      </c>
      <c r="D23" s="299" t="s">
        <v>213</v>
      </c>
      <c r="E23" s="299" t="s">
        <v>214</v>
      </c>
      <c r="F23" s="299" t="s">
        <v>214</v>
      </c>
      <c r="G23" s="299" t="s">
        <v>229</v>
      </c>
      <c r="H23" s="299" t="s">
        <v>215</v>
      </c>
      <c r="I23" s="299" t="s">
        <v>227</v>
      </c>
      <c r="J23" s="299"/>
      <c r="K23" s="299"/>
      <c r="L23" s="299"/>
      <c r="M23" s="299" t="s">
        <v>216</v>
      </c>
      <c r="N23" s="299" t="s">
        <v>217</v>
      </c>
      <c r="O23" s="299" t="s">
        <v>218</v>
      </c>
      <c r="P23" s="300" t="s">
        <v>52</v>
      </c>
      <c r="Q23" s="302">
        <v>50000000</v>
      </c>
      <c r="R23" s="309">
        <v>108224983</v>
      </c>
      <c r="S23" s="302">
        <v>10000000</v>
      </c>
      <c r="T23" s="302">
        <v>148224983</v>
      </c>
      <c r="U23" s="302">
        <v>0</v>
      </c>
      <c r="V23" s="302">
        <v>148224983</v>
      </c>
      <c r="W23" s="302">
        <v>0</v>
      </c>
      <c r="X23" s="302">
        <v>75326906</v>
      </c>
      <c r="Y23" s="302">
        <v>75326906</v>
      </c>
      <c r="Z23" s="302">
        <v>75326906</v>
      </c>
      <c r="AA23" s="302">
        <v>75326906</v>
      </c>
    </row>
    <row r="24" spans="1:27" ht="33.75" x14ac:dyDescent="0.25">
      <c r="A24" s="299" t="s">
        <v>211</v>
      </c>
      <c r="B24" s="300" t="s">
        <v>212</v>
      </c>
      <c r="C24" s="301" t="s">
        <v>53</v>
      </c>
      <c r="D24" s="299" t="s">
        <v>213</v>
      </c>
      <c r="E24" s="299" t="s">
        <v>214</v>
      </c>
      <c r="F24" s="299" t="s">
        <v>214</v>
      </c>
      <c r="G24" s="299" t="s">
        <v>229</v>
      </c>
      <c r="H24" s="299" t="s">
        <v>215</v>
      </c>
      <c r="I24" s="299" t="s">
        <v>219</v>
      </c>
      <c r="J24" s="299"/>
      <c r="K24" s="299"/>
      <c r="L24" s="299"/>
      <c r="M24" s="299" t="s">
        <v>216</v>
      </c>
      <c r="N24" s="299" t="s">
        <v>217</v>
      </c>
      <c r="O24" s="299" t="s">
        <v>218</v>
      </c>
      <c r="P24" s="300" t="s">
        <v>54</v>
      </c>
      <c r="Q24" s="302">
        <v>40000000</v>
      </c>
      <c r="R24" s="309">
        <v>60000000</v>
      </c>
      <c r="S24" s="302">
        <v>20124983</v>
      </c>
      <c r="T24" s="302">
        <v>79875017</v>
      </c>
      <c r="U24" s="302">
        <v>0</v>
      </c>
      <c r="V24" s="302">
        <v>79875017</v>
      </c>
      <c r="W24" s="302">
        <v>0</v>
      </c>
      <c r="X24" s="302">
        <v>32645451</v>
      </c>
      <c r="Y24" s="302">
        <v>32645451</v>
      </c>
      <c r="Z24" s="302">
        <v>32645451</v>
      </c>
      <c r="AA24" s="302">
        <v>32645451</v>
      </c>
    </row>
    <row r="25" spans="1:27" ht="33.75" x14ac:dyDescent="0.25">
      <c r="A25" s="299" t="s">
        <v>211</v>
      </c>
      <c r="B25" s="300" t="s">
        <v>212</v>
      </c>
      <c r="C25" s="301" t="s">
        <v>55</v>
      </c>
      <c r="D25" s="299" t="s">
        <v>213</v>
      </c>
      <c r="E25" s="299" t="s">
        <v>214</v>
      </c>
      <c r="F25" s="299" t="s">
        <v>214</v>
      </c>
      <c r="G25" s="299" t="s">
        <v>229</v>
      </c>
      <c r="H25" s="299" t="s">
        <v>227</v>
      </c>
      <c r="I25" s="299"/>
      <c r="J25" s="299"/>
      <c r="K25" s="299"/>
      <c r="L25" s="299"/>
      <c r="M25" s="299" t="s">
        <v>216</v>
      </c>
      <c r="N25" s="299" t="s">
        <v>217</v>
      </c>
      <c r="O25" s="299" t="s">
        <v>218</v>
      </c>
      <c r="P25" s="300" t="s">
        <v>56</v>
      </c>
      <c r="Q25" s="302">
        <v>150000000</v>
      </c>
      <c r="R25" s="309">
        <v>200000000</v>
      </c>
      <c r="S25" s="302">
        <v>27000000</v>
      </c>
      <c r="T25" s="302">
        <v>323000000</v>
      </c>
      <c r="U25" s="302">
        <v>0</v>
      </c>
      <c r="V25" s="302">
        <v>323000000</v>
      </c>
      <c r="W25" s="302">
        <v>0</v>
      </c>
      <c r="X25" s="302">
        <v>185368739</v>
      </c>
      <c r="Y25" s="302">
        <v>185368739</v>
      </c>
      <c r="Z25" s="302">
        <v>185368739</v>
      </c>
      <c r="AA25" s="302">
        <v>185368739</v>
      </c>
    </row>
    <row r="26" spans="1:27" ht="33.75" x14ac:dyDescent="0.25">
      <c r="A26" s="299" t="s">
        <v>211</v>
      </c>
      <c r="B26" s="300" t="s">
        <v>212</v>
      </c>
      <c r="C26" s="301" t="s">
        <v>57</v>
      </c>
      <c r="D26" s="299" t="s">
        <v>213</v>
      </c>
      <c r="E26" s="299" t="s">
        <v>214</v>
      </c>
      <c r="F26" s="299" t="s">
        <v>214</v>
      </c>
      <c r="G26" s="299" t="s">
        <v>229</v>
      </c>
      <c r="H26" s="299" t="s">
        <v>230</v>
      </c>
      <c r="I26" s="299"/>
      <c r="J26" s="299"/>
      <c r="K26" s="299"/>
      <c r="L26" s="299"/>
      <c r="M26" s="299" t="s">
        <v>216</v>
      </c>
      <c r="N26" s="299" t="s">
        <v>217</v>
      </c>
      <c r="O26" s="299" t="s">
        <v>218</v>
      </c>
      <c r="P26" s="300" t="s">
        <v>58</v>
      </c>
      <c r="Q26" s="302">
        <v>60000000</v>
      </c>
      <c r="R26" s="309">
        <v>60000000</v>
      </c>
      <c r="S26" s="302">
        <v>13000000</v>
      </c>
      <c r="T26" s="302">
        <v>107000000</v>
      </c>
      <c r="U26" s="302">
        <v>0</v>
      </c>
      <c r="V26" s="302">
        <v>107000000</v>
      </c>
      <c r="W26" s="302">
        <v>0</v>
      </c>
      <c r="X26" s="302">
        <v>71211184</v>
      </c>
      <c r="Y26" s="302">
        <v>71211184</v>
      </c>
      <c r="Z26" s="302">
        <v>71211184</v>
      </c>
      <c r="AA26" s="302">
        <v>71211184</v>
      </c>
    </row>
    <row r="27" spans="1:27" ht="33.75" x14ac:dyDescent="0.25">
      <c r="A27" s="299" t="s">
        <v>211</v>
      </c>
      <c r="B27" s="300" t="s">
        <v>212</v>
      </c>
      <c r="C27" s="301" t="s">
        <v>191</v>
      </c>
      <c r="D27" s="299" t="s">
        <v>213</v>
      </c>
      <c r="E27" s="299" t="s">
        <v>226</v>
      </c>
      <c r="F27" s="299" t="s">
        <v>214</v>
      </c>
      <c r="G27" s="299" t="s">
        <v>214</v>
      </c>
      <c r="H27" s="299" t="s">
        <v>219</v>
      </c>
      <c r="I27" s="299" t="s">
        <v>223</v>
      </c>
      <c r="J27" s="299"/>
      <c r="K27" s="299"/>
      <c r="L27" s="299"/>
      <c r="M27" s="299" t="s">
        <v>216</v>
      </c>
      <c r="N27" s="299" t="s">
        <v>217</v>
      </c>
      <c r="O27" s="299" t="s">
        <v>218</v>
      </c>
      <c r="P27" s="300" t="s">
        <v>192</v>
      </c>
      <c r="Q27" s="316">
        <v>0</v>
      </c>
      <c r="R27" s="309">
        <v>10014394</v>
      </c>
      <c r="S27" s="302">
        <v>0</v>
      </c>
      <c r="T27" s="312">
        <v>10014394</v>
      </c>
      <c r="U27" s="302">
        <v>0</v>
      </c>
      <c r="V27" s="315">
        <v>10014394</v>
      </c>
      <c r="W27" s="302">
        <v>0</v>
      </c>
      <c r="X27" s="302">
        <v>0</v>
      </c>
      <c r="Y27" s="302">
        <v>0</v>
      </c>
      <c r="Z27" s="302">
        <v>0</v>
      </c>
      <c r="AA27" s="302">
        <v>0</v>
      </c>
    </row>
    <row r="28" spans="1:27" ht="33.75" x14ac:dyDescent="0.25">
      <c r="A28" s="299" t="s">
        <v>211</v>
      </c>
      <c r="B28" s="300" t="s">
        <v>212</v>
      </c>
      <c r="C28" s="301" t="s">
        <v>141</v>
      </c>
      <c r="D28" s="299" t="s">
        <v>213</v>
      </c>
      <c r="E28" s="299" t="s">
        <v>226</v>
      </c>
      <c r="F28" s="299" t="s">
        <v>214</v>
      </c>
      <c r="G28" s="299" t="s">
        <v>214</v>
      </c>
      <c r="H28" s="299" t="s">
        <v>221</v>
      </c>
      <c r="I28" s="299" t="s">
        <v>227</v>
      </c>
      <c r="J28" s="299"/>
      <c r="K28" s="299"/>
      <c r="L28" s="299"/>
      <c r="M28" s="299" t="s">
        <v>216</v>
      </c>
      <c r="N28" s="299" t="s">
        <v>217</v>
      </c>
      <c r="O28" s="299" t="s">
        <v>218</v>
      </c>
      <c r="P28" s="300" t="s">
        <v>142</v>
      </c>
      <c r="Q28" s="316">
        <v>0</v>
      </c>
      <c r="R28" s="309">
        <v>25000000</v>
      </c>
      <c r="S28" s="302">
        <v>0</v>
      </c>
      <c r="T28" s="312">
        <v>25000000</v>
      </c>
      <c r="U28" s="302">
        <v>0</v>
      </c>
      <c r="V28" s="315">
        <v>25000000</v>
      </c>
      <c r="W28" s="302">
        <v>0</v>
      </c>
      <c r="X28" s="302">
        <v>0</v>
      </c>
      <c r="Y28" s="302">
        <v>0</v>
      </c>
      <c r="Z28" s="302">
        <v>0</v>
      </c>
      <c r="AA28" s="302">
        <v>0</v>
      </c>
    </row>
    <row r="29" spans="1:27" ht="56.25" x14ac:dyDescent="0.25">
      <c r="A29" s="299" t="s">
        <v>211</v>
      </c>
      <c r="B29" s="300" t="s">
        <v>212</v>
      </c>
      <c r="C29" s="301" t="s">
        <v>59</v>
      </c>
      <c r="D29" s="299" t="s">
        <v>213</v>
      </c>
      <c r="E29" s="299" t="s">
        <v>226</v>
      </c>
      <c r="F29" s="299" t="s">
        <v>226</v>
      </c>
      <c r="G29" s="299" t="s">
        <v>214</v>
      </c>
      <c r="H29" s="299" t="s">
        <v>227</v>
      </c>
      <c r="I29" s="299" t="s">
        <v>219</v>
      </c>
      <c r="J29" s="299"/>
      <c r="K29" s="299"/>
      <c r="L29" s="299"/>
      <c r="M29" s="299" t="s">
        <v>216</v>
      </c>
      <c r="N29" s="299" t="s">
        <v>217</v>
      </c>
      <c r="O29" s="299" t="s">
        <v>218</v>
      </c>
      <c r="P29" s="300" t="s">
        <v>60</v>
      </c>
      <c r="Q29" s="316">
        <v>0</v>
      </c>
      <c r="R29" s="309">
        <v>12000000</v>
      </c>
      <c r="S29" s="302">
        <v>0</v>
      </c>
      <c r="T29" s="312">
        <v>12000000</v>
      </c>
      <c r="U29" s="302">
        <v>0</v>
      </c>
      <c r="V29" s="315">
        <v>3824776</v>
      </c>
      <c r="W29" s="302">
        <v>8175224</v>
      </c>
      <c r="X29" s="302">
        <v>3824776</v>
      </c>
      <c r="Y29" s="302">
        <v>3824776</v>
      </c>
      <c r="Z29" s="302">
        <v>3824776</v>
      </c>
      <c r="AA29" s="302">
        <v>3824776</v>
      </c>
    </row>
    <row r="30" spans="1:27" ht="33.75" x14ac:dyDescent="0.25">
      <c r="A30" s="299" t="s">
        <v>211</v>
      </c>
      <c r="B30" s="300" t="s">
        <v>212</v>
      </c>
      <c r="C30" s="301" t="s">
        <v>61</v>
      </c>
      <c r="D30" s="299" t="s">
        <v>213</v>
      </c>
      <c r="E30" s="299" t="s">
        <v>226</v>
      </c>
      <c r="F30" s="299" t="s">
        <v>226</v>
      </c>
      <c r="G30" s="299" t="s">
        <v>214</v>
      </c>
      <c r="H30" s="299" t="s">
        <v>227</v>
      </c>
      <c r="I30" s="299" t="s">
        <v>223</v>
      </c>
      <c r="J30" s="299"/>
      <c r="K30" s="299"/>
      <c r="L30" s="299"/>
      <c r="M30" s="299" t="s">
        <v>216</v>
      </c>
      <c r="N30" s="299" t="s">
        <v>217</v>
      </c>
      <c r="O30" s="299" t="s">
        <v>218</v>
      </c>
      <c r="P30" s="300" t="s">
        <v>62</v>
      </c>
      <c r="Q30" s="316">
        <v>26000000</v>
      </c>
      <c r="R30" s="309">
        <v>10416800</v>
      </c>
      <c r="S30" s="302">
        <v>0</v>
      </c>
      <c r="T30" s="312">
        <v>36416800</v>
      </c>
      <c r="U30" s="302">
        <v>0</v>
      </c>
      <c r="V30" s="315">
        <v>36416800</v>
      </c>
      <c r="W30" s="302">
        <v>0</v>
      </c>
      <c r="X30" s="302">
        <v>26651841.09</v>
      </c>
      <c r="Y30" s="302">
        <v>0</v>
      </c>
      <c r="Z30" s="302">
        <v>0</v>
      </c>
      <c r="AA30" s="302">
        <v>0</v>
      </c>
    </row>
    <row r="31" spans="1:27" ht="33.75" x14ac:dyDescent="0.25">
      <c r="A31" s="299" t="s">
        <v>211</v>
      </c>
      <c r="B31" s="300" t="s">
        <v>212</v>
      </c>
      <c r="C31" s="301" t="s">
        <v>63</v>
      </c>
      <c r="D31" s="299" t="s">
        <v>213</v>
      </c>
      <c r="E31" s="299" t="s">
        <v>226</v>
      </c>
      <c r="F31" s="299" t="s">
        <v>226</v>
      </c>
      <c r="G31" s="299" t="s">
        <v>214</v>
      </c>
      <c r="H31" s="299" t="s">
        <v>219</v>
      </c>
      <c r="I31" s="299" t="s">
        <v>227</v>
      </c>
      <c r="J31" s="299"/>
      <c r="K31" s="299"/>
      <c r="L31" s="299"/>
      <c r="M31" s="299" t="s">
        <v>216</v>
      </c>
      <c r="N31" s="299" t="s">
        <v>217</v>
      </c>
      <c r="O31" s="299" t="s">
        <v>218</v>
      </c>
      <c r="P31" s="300" t="s">
        <v>64</v>
      </c>
      <c r="Q31" s="316">
        <v>25146655</v>
      </c>
      <c r="R31" s="309">
        <v>107000000</v>
      </c>
      <c r="S31" s="302">
        <v>0</v>
      </c>
      <c r="T31" s="312">
        <v>132146655</v>
      </c>
      <c r="U31" s="302">
        <v>0</v>
      </c>
      <c r="V31" s="315">
        <v>25099562</v>
      </c>
      <c r="W31" s="302">
        <v>107047093</v>
      </c>
      <c r="X31" s="302">
        <v>25099562</v>
      </c>
      <c r="Y31" s="302">
        <v>0</v>
      </c>
      <c r="Z31" s="302">
        <v>0</v>
      </c>
      <c r="AA31" s="302">
        <v>0</v>
      </c>
    </row>
    <row r="32" spans="1:27" ht="45" x14ac:dyDescent="0.25">
      <c r="A32" s="299" t="s">
        <v>211</v>
      </c>
      <c r="B32" s="300" t="s">
        <v>212</v>
      </c>
      <c r="C32" s="301" t="s">
        <v>65</v>
      </c>
      <c r="D32" s="299" t="s">
        <v>213</v>
      </c>
      <c r="E32" s="299" t="s">
        <v>226</v>
      </c>
      <c r="F32" s="299" t="s">
        <v>226</v>
      </c>
      <c r="G32" s="299" t="s">
        <v>214</v>
      </c>
      <c r="H32" s="299" t="s">
        <v>219</v>
      </c>
      <c r="I32" s="299" t="s">
        <v>219</v>
      </c>
      <c r="J32" s="299"/>
      <c r="K32" s="299"/>
      <c r="L32" s="299"/>
      <c r="M32" s="299" t="s">
        <v>216</v>
      </c>
      <c r="N32" s="299" t="s">
        <v>217</v>
      </c>
      <c r="O32" s="299" t="s">
        <v>218</v>
      </c>
      <c r="P32" s="300" t="s">
        <v>66</v>
      </c>
      <c r="Q32" s="316">
        <v>24845217</v>
      </c>
      <c r="R32" s="309">
        <v>9200000</v>
      </c>
      <c r="S32" s="302">
        <v>0</v>
      </c>
      <c r="T32" s="312">
        <v>34045217</v>
      </c>
      <c r="U32" s="302">
        <v>0</v>
      </c>
      <c r="V32" s="315">
        <v>20107438.300000001</v>
      </c>
      <c r="W32" s="302">
        <v>13937778.699999999</v>
      </c>
      <c r="X32" s="302">
        <v>20107438.300000001</v>
      </c>
      <c r="Y32" s="302">
        <v>12242280.859999999</v>
      </c>
      <c r="Z32" s="302">
        <v>12242280.859999999</v>
      </c>
      <c r="AA32" s="302">
        <v>12242280.859999999</v>
      </c>
    </row>
    <row r="33" spans="1:27" ht="45" x14ac:dyDescent="0.25">
      <c r="A33" s="299" t="s">
        <v>211</v>
      </c>
      <c r="B33" s="300" t="s">
        <v>212</v>
      </c>
      <c r="C33" s="301" t="s">
        <v>67</v>
      </c>
      <c r="D33" s="299" t="s">
        <v>213</v>
      </c>
      <c r="E33" s="299" t="s">
        <v>226</v>
      </c>
      <c r="F33" s="299" t="s">
        <v>226</v>
      </c>
      <c r="G33" s="299" t="s">
        <v>214</v>
      </c>
      <c r="H33" s="299" t="s">
        <v>219</v>
      </c>
      <c r="I33" s="299" t="s">
        <v>228</v>
      </c>
      <c r="J33" s="299"/>
      <c r="K33" s="299"/>
      <c r="L33" s="299"/>
      <c r="M33" s="299" t="s">
        <v>216</v>
      </c>
      <c r="N33" s="299" t="s">
        <v>217</v>
      </c>
      <c r="O33" s="299" t="s">
        <v>218</v>
      </c>
      <c r="P33" s="300" t="s">
        <v>68</v>
      </c>
      <c r="Q33" s="316">
        <v>50000000</v>
      </c>
      <c r="R33" s="309">
        <v>50000000</v>
      </c>
      <c r="S33" s="302">
        <v>60014394</v>
      </c>
      <c r="T33" s="312">
        <v>39985606</v>
      </c>
      <c r="U33" s="302">
        <v>0</v>
      </c>
      <c r="V33" s="302">
        <v>0</v>
      </c>
      <c r="W33" s="302">
        <v>39985606</v>
      </c>
      <c r="X33" s="302">
        <v>0</v>
      </c>
      <c r="Y33" s="302">
        <v>0</v>
      </c>
      <c r="Z33" s="302">
        <v>0</v>
      </c>
      <c r="AA33" s="302">
        <v>0</v>
      </c>
    </row>
    <row r="34" spans="1:27" ht="33.75" x14ac:dyDescent="0.25">
      <c r="A34" s="299" t="s">
        <v>211</v>
      </c>
      <c r="B34" s="300" t="s">
        <v>212</v>
      </c>
      <c r="C34" s="301" t="s">
        <v>69</v>
      </c>
      <c r="D34" s="299" t="s">
        <v>213</v>
      </c>
      <c r="E34" s="299" t="s">
        <v>226</v>
      </c>
      <c r="F34" s="299" t="s">
        <v>226</v>
      </c>
      <c r="G34" s="299" t="s">
        <v>214</v>
      </c>
      <c r="H34" s="299" t="s">
        <v>220</v>
      </c>
      <c r="I34" s="299" t="s">
        <v>228</v>
      </c>
      <c r="J34" s="299"/>
      <c r="K34" s="299"/>
      <c r="L34" s="299"/>
      <c r="M34" s="299" t="s">
        <v>216</v>
      </c>
      <c r="N34" s="299" t="s">
        <v>217</v>
      </c>
      <c r="O34" s="299" t="s">
        <v>218</v>
      </c>
      <c r="P34" s="300" t="s">
        <v>70</v>
      </c>
      <c r="Q34" s="316">
        <v>57055874</v>
      </c>
      <c r="R34" s="309">
        <v>20000000</v>
      </c>
      <c r="S34" s="302">
        <v>0</v>
      </c>
      <c r="T34" s="312">
        <v>77055874</v>
      </c>
      <c r="U34" s="302">
        <v>0</v>
      </c>
      <c r="V34" s="315">
        <v>25953146.739999998</v>
      </c>
      <c r="W34" s="302">
        <v>51102727.259999998</v>
      </c>
      <c r="X34" s="302">
        <v>25953146.739999998</v>
      </c>
      <c r="Y34" s="302">
        <v>25953146.739999998</v>
      </c>
      <c r="Z34" s="302">
        <v>25953146.739999998</v>
      </c>
      <c r="AA34" s="302">
        <v>25953146.739999998</v>
      </c>
    </row>
    <row r="35" spans="1:27" ht="33.75" x14ac:dyDescent="0.25">
      <c r="A35" s="299" t="s">
        <v>211</v>
      </c>
      <c r="B35" s="300" t="s">
        <v>212</v>
      </c>
      <c r="C35" s="301" t="s">
        <v>71</v>
      </c>
      <c r="D35" s="299" t="s">
        <v>213</v>
      </c>
      <c r="E35" s="299" t="s">
        <v>226</v>
      </c>
      <c r="F35" s="299" t="s">
        <v>226</v>
      </c>
      <c r="G35" s="299" t="s">
        <v>214</v>
      </c>
      <c r="H35" s="299" t="s">
        <v>220</v>
      </c>
      <c r="I35" s="299" t="s">
        <v>222</v>
      </c>
      <c r="J35" s="299"/>
      <c r="K35" s="299"/>
      <c r="L35" s="299"/>
      <c r="M35" s="299" t="s">
        <v>216</v>
      </c>
      <c r="N35" s="299" t="s">
        <v>217</v>
      </c>
      <c r="O35" s="299" t="s">
        <v>218</v>
      </c>
      <c r="P35" s="300" t="s">
        <v>72</v>
      </c>
      <c r="Q35" s="316">
        <v>25000000</v>
      </c>
      <c r="R35" s="302">
        <v>0</v>
      </c>
      <c r="S35" s="302">
        <v>25000000</v>
      </c>
      <c r="T35" s="302">
        <v>0</v>
      </c>
      <c r="U35" s="302">
        <v>0</v>
      </c>
      <c r="V35" s="302">
        <v>0</v>
      </c>
      <c r="W35" s="302">
        <v>0</v>
      </c>
      <c r="X35" s="302">
        <v>0</v>
      </c>
      <c r="Y35" s="302">
        <v>0</v>
      </c>
      <c r="Z35" s="302">
        <v>0</v>
      </c>
      <c r="AA35" s="302">
        <v>0</v>
      </c>
    </row>
    <row r="36" spans="1:27" ht="33.75" x14ac:dyDescent="0.25">
      <c r="A36" s="299" t="s">
        <v>211</v>
      </c>
      <c r="B36" s="300" t="s">
        <v>212</v>
      </c>
      <c r="C36" s="301" t="s">
        <v>73</v>
      </c>
      <c r="D36" s="299" t="s">
        <v>213</v>
      </c>
      <c r="E36" s="299" t="s">
        <v>226</v>
      </c>
      <c r="F36" s="299" t="s">
        <v>226</v>
      </c>
      <c r="G36" s="299" t="s">
        <v>226</v>
      </c>
      <c r="H36" s="299" t="s">
        <v>221</v>
      </c>
      <c r="I36" s="299" t="s">
        <v>219</v>
      </c>
      <c r="J36" s="299"/>
      <c r="K36" s="299"/>
      <c r="L36" s="299"/>
      <c r="M36" s="299" t="s">
        <v>216</v>
      </c>
      <c r="N36" s="299" t="s">
        <v>217</v>
      </c>
      <c r="O36" s="299" t="s">
        <v>218</v>
      </c>
      <c r="P36" s="300" t="s">
        <v>74</v>
      </c>
      <c r="Q36" s="316">
        <v>5000000</v>
      </c>
      <c r="R36" s="309">
        <v>50000000</v>
      </c>
      <c r="S36" s="302">
        <v>0</v>
      </c>
      <c r="T36" s="314">
        <v>55000000</v>
      </c>
      <c r="U36" s="302">
        <v>0</v>
      </c>
      <c r="V36" s="315">
        <v>55000000</v>
      </c>
      <c r="W36" s="302">
        <v>0</v>
      </c>
      <c r="X36" s="302">
        <v>6065541</v>
      </c>
      <c r="Y36" s="302">
        <v>6065541</v>
      </c>
      <c r="Z36" s="302">
        <v>6065541</v>
      </c>
      <c r="AA36" s="302">
        <v>4890955</v>
      </c>
    </row>
    <row r="37" spans="1:27" ht="33.75" x14ac:dyDescent="0.25">
      <c r="A37" s="299" t="s">
        <v>211</v>
      </c>
      <c r="B37" s="300" t="s">
        <v>212</v>
      </c>
      <c r="C37" s="301" t="s">
        <v>75</v>
      </c>
      <c r="D37" s="299" t="s">
        <v>213</v>
      </c>
      <c r="E37" s="299" t="s">
        <v>226</v>
      </c>
      <c r="F37" s="299" t="s">
        <v>226</v>
      </c>
      <c r="G37" s="299" t="s">
        <v>226</v>
      </c>
      <c r="H37" s="299" t="s">
        <v>221</v>
      </c>
      <c r="I37" s="299" t="s">
        <v>220</v>
      </c>
      <c r="J37" s="299"/>
      <c r="K37" s="299"/>
      <c r="L37" s="299"/>
      <c r="M37" s="299" t="s">
        <v>216</v>
      </c>
      <c r="N37" s="299" t="s">
        <v>217</v>
      </c>
      <c r="O37" s="299" t="s">
        <v>218</v>
      </c>
      <c r="P37" s="300" t="s">
        <v>76</v>
      </c>
      <c r="Q37" s="316">
        <v>1634027480</v>
      </c>
      <c r="R37" s="302">
        <v>0</v>
      </c>
      <c r="S37" s="302">
        <v>0</v>
      </c>
      <c r="T37" s="314">
        <v>1634027480</v>
      </c>
      <c r="U37" s="302">
        <v>0</v>
      </c>
      <c r="V37" s="315">
        <v>1633050480</v>
      </c>
      <c r="W37" s="302">
        <v>977000</v>
      </c>
      <c r="X37" s="302">
        <v>1633050480</v>
      </c>
      <c r="Y37" s="302">
        <v>807042970</v>
      </c>
      <c r="Z37" s="302">
        <v>807042970</v>
      </c>
      <c r="AA37" s="302">
        <v>807042970</v>
      </c>
    </row>
    <row r="38" spans="1:27" ht="33.75" x14ac:dyDescent="0.25">
      <c r="A38" s="299" t="s">
        <v>211</v>
      </c>
      <c r="B38" s="300" t="s">
        <v>212</v>
      </c>
      <c r="C38" s="301" t="s">
        <v>77</v>
      </c>
      <c r="D38" s="299" t="s">
        <v>213</v>
      </c>
      <c r="E38" s="299" t="s">
        <v>226</v>
      </c>
      <c r="F38" s="299" t="s">
        <v>226</v>
      </c>
      <c r="G38" s="299" t="s">
        <v>226</v>
      </c>
      <c r="H38" s="299" t="s">
        <v>221</v>
      </c>
      <c r="I38" s="299" t="s">
        <v>222</v>
      </c>
      <c r="J38" s="299"/>
      <c r="K38" s="299"/>
      <c r="L38" s="299"/>
      <c r="M38" s="299" t="s">
        <v>216</v>
      </c>
      <c r="N38" s="299" t="s">
        <v>217</v>
      </c>
      <c r="O38" s="299" t="s">
        <v>218</v>
      </c>
      <c r="P38" s="300" t="s">
        <v>78</v>
      </c>
      <c r="Q38" s="316">
        <v>2000000</v>
      </c>
      <c r="R38" s="302">
        <v>0</v>
      </c>
      <c r="S38" s="302">
        <v>0</v>
      </c>
      <c r="T38" s="314">
        <v>2000000</v>
      </c>
      <c r="U38" s="302">
        <v>0</v>
      </c>
      <c r="V38" s="302">
        <v>0</v>
      </c>
      <c r="W38" s="302">
        <v>2000000</v>
      </c>
      <c r="X38" s="302">
        <v>0</v>
      </c>
      <c r="Y38" s="302">
        <v>0</v>
      </c>
      <c r="Z38" s="302">
        <v>0</v>
      </c>
      <c r="AA38" s="302">
        <v>0</v>
      </c>
    </row>
    <row r="39" spans="1:27" ht="33.75" x14ac:dyDescent="0.25">
      <c r="A39" s="299" t="s">
        <v>211</v>
      </c>
      <c r="B39" s="300" t="s">
        <v>212</v>
      </c>
      <c r="C39" s="301" t="s">
        <v>79</v>
      </c>
      <c r="D39" s="299" t="s">
        <v>213</v>
      </c>
      <c r="E39" s="299" t="s">
        <v>226</v>
      </c>
      <c r="F39" s="299" t="s">
        <v>226</v>
      </c>
      <c r="G39" s="299" t="s">
        <v>226</v>
      </c>
      <c r="H39" s="299" t="s">
        <v>221</v>
      </c>
      <c r="I39" s="299" t="s">
        <v>223</v>
      </c>
      <c r="J39" s="299"/>
      <c r="K39" s="299"/>
      <c r="L39" s="299"/>
      <c r="M39" s="299" t="s">
        <v>216</v>
      </c>
      <c r="N39" s="299" t="s">
        <v>217</v>
      </c>
      <c r="O39" s="299" t="s">
        <v>218</v>
      </c>
      <c r="P39" s="300" t="s">
        <v>80</v>
      </c>
      <c r="Q39" s="316">
        <v>16068000</v>
      </c>
      <c r="R39" s="302">
        <v>0</v>
      </c>
      <c r="S39" s="302">
        <v>0</v>
      </c>
      <c r="T39" s="314">
        <v>16068000</v>
      </c>
      <c r="U39" s="302">
        <v>0</v>
      </c>
      <c r="V39" s="315">
        <v>16068000</v>
      </c>
      <c r="W39" s="302">
        <v>0</v>
      </c>
      <c r="X39" s="302">
        <v>16068000</v>
      </c>
      <c r="Y39" s="302">
        <v>2459360</v>
      </c>
      <c r="Z39" s="302">
        <v>2459360</v>
      </c>
      <c r="AA39" s="302">
        <v>2459360</v>
      </c>
    </row>
    <row r="40" spans="1:27" ht="33.75" x14ac:dyDescent="0.25">
      <c r="A40" s="299" t="s">
        <v>211</v>
      </c>
      <c r="B40" s="300" t="s">
        <v>212</v>
      </c>
      <c r="C40" s="301" t="s">
        <v>81</v>
      </c>
      <c r="D40" s="299" t="s">
        <v>213</v>
      </c>
      <c r="E40" s="299" t="s">
        <v>226</v>
      </c>
      <c r="F40" s="299" t="s">
        <v>226</v>
      </c>
      <c r="G40" s="299" t="s">
        <v>226</v>
      </c>
      <c r="H40" s="299" t="s">
        <v>221</v>
      </c>
      <c r="I40" s="299" t="s">
        <v>224</v>
      </c>
      <c r="J40" s="299"/>
      <c r="K40" s="299"/>
      <c r="L40" s="299"/>
      <c r="M40" s="299" t="s">
        <v>216</v>
      </c>
      <c r="N40" s="299" t="s">
        <v>217</v>
      </c>
      <c r="O40" s="299" t="s">
        <v>218</v>
      </c>
      <c r="P40" s="300" t="s">
        <v>82</v>
      </c>
      <c r="Q40" s="316">
        <v>96000000</v>
      </c>
      <c r="R40" s="302">
        <v>0</v>
      </c>
      <c r="S40" s="302">
        <v>0</v>
      </c>
      <c r="T40" s="314">
        <v>96000000</v>
      </c>
      <c r="U40" s="302">
        <v>0</v>
      </c>
      <c r="V40" s="315">
        <v>96000000</v>
      </c>
      <c r="W40" s="302">
        <v>0</v>
      </c>
      <c r="X40" s="302">
        <v>60300550</v>
      </c>
      <c r="Y40" s="302">
        <v>60300550</v>
      </c>
      <c r="Z40" s="302">
        <v>60300550</v>
      </c>
      <c r="AA40" s="302">
        <v>60300550</v>
      </c>
    </row>
    <row r="41" spans="1:27" ht="33.75" x14ac:dyDescent="0.25">
      <c r="A41" s="299" t="s">
        <v>211</v>
      </c>
      <c r="B41" s="300" t="s">
        <v>212</v>
      </c>
      <c r="C41" s="301" t="s">
        <v>83</v>
      </c>
      <c r="D41" s="299" t="s">
        <v>213</v>
      </c>
      <c r="E41" s="299" t="s">
        <v>226</v>
      </c>
      <c r="F41" s="299" t="s">
        <v>226</v>
      </c>
      <c r="G41" s="299" t="s">
        <v>226</v>
      </c>
      <c r="H41" s="299" t="s">
        <v>222</v>
      </c>
      <c r="I41" s="299" t="s">
        <v>215</v>
      </c>
      <c r="J41" s="299"/>
      <c r="K41" s="299"/>
      <c r="L41" s="299"/>
      <c r="M41" s="299" t="s">
        <v>216</v>
      </c>
      <c r="N41" s="299" t="s">
        <v>217</v>
      </c>
      <c r="O41" s="299" t="s">
        <v>218</v>
      </c>
      <c r="P41" s="300" t="s">
        <v>84</v>
      </c>
      <c r="Q41" s="316">
        <v>15868925</v>
      </c>
      <c r="R41" s="302">
        <v>0</v>
      </c>
      <c r="S41" s="302">
        <v>800</v>
      </c>
      <c r="T41" s="314">
        <v>15868125</v>
      </c>
      <c r="U41" s="302">
        <v>0</v>
      </c>
      <c r="V41" s="302">
        <v>0</v>
      </c>
      <c r="W41" s="302">
        <v>15868125</v>
      </c>
      <c r="X41" s="302">
        <v>0</v>
      </c>
      <c r="Y41" s="302">
        <v>0</v>
      </c>
      <c r="Z41" s="302">
        <v>0</v>
      </c>
      <c r="AA41" s="302">
        <v>0</v>
      </c>
    </row>
    <row r="42" spans="1:27" ht="33.75" x14ac:dyDescent="0.25">
      <c r="A42" s="299" t="s">
        <v>211</v>
      </c>
      <c r="B42" s="300" t="s">
        <v>212</v>
      </c>
      <c r="C42" s="301" t="s">
        <v>85</v>
      </c>
      <c r="D42" s="299" t="s">
        <v>213</v>
      </c>
      <c r="E42" s="299" t="s">
        <v>226</v>
      </c>
      <c r="F42" s="299" t="s">
        <v>226</v>
      </c>
      <c r="G42" s="299" t="s">
        <v>226</v>
      </c>
      <c r="H42" s="299" t="s">
        <v>222</v>
      </c>
      <c r="I42" s="299" t="s">
        <v>227</v>
      </c>
      <c r="J42" s="299"/>
      <c r="K42" s="299"/>
      <c r="L42" s="299"/>
      <c r="M42" s="299" t="s">
        <v>216</v>
      </c>
      <c r="N42" s="299" t="s">
        <v>217</v>
      </c>
      <c r="O42" s="299" t="s">
        <v>218</v>
      </c>
      <c r="P42" s="300" t="s">
        <v>86</v>
      </c>
      <c r="Q42" s="316">
        <v>3619178298</v>
      </c>
      <c r="R42" s="309">
        <v>471255246</v>
      </c>
      <c r="S42" s="302">
        <v>0</v>
      </c>
      <c r="T42" s="314">
        <v>4090433544</v>
      </c>
      <c r="U42" s="302">
        <v>0</v>
      </c>
      <c r="V42" s="315">
        <v>4090433544</v>
      </c>
      <c r="W42" s="302">
        <v>0</v>
      </c>
      <c r="X42" s="302">
        <v>3887121850</v>
      </c>
      <c r="Y42" s="302">
        <v>2101352050</v>
      </c>
      <c r="Z42" s="302">
        <v>2101352050</v>
      </c>
      <c r="AA42" s="302">
        <v>2101352050</v>
      </c>
    </row>
    <row r="43" spans="1:27" ht="33.75" x14ac:dyDescent="0.25">
      <c r="A43" s="299" t="s">
        <v>211</v>
      </c>
      <c r="B43" s="300" t="s">
        <v>212</v>
      </c>
      <c r="C43" s="301" t="s">
        <v>193</v>
      </c>
      <c r="D43" s="299" t="s">
        <v>213</v>
      </c>
      <c r="E43" s="299" t="s">
        <v>226</v>
      </c>
      <c r="F43" s="299" t="s">
        <v>226</v>
      </c>
      <c r="G43" s="299" t="s">
        <v>226</v>
      </c>
      <c r="H43" s="299" t="s">
        <v>222</v>
      </c>
      <c r="I43" s="299" t="s">
        <v>219</v>
      </c>
      <c r="J43" s="299"/>
      <c r="K43" s="299"/>
      <c r="L43" s="299"/>
      <c r="M43" s="299" t="s">
        <v>216</v>
      </c>
      <c r="N43" s="299" t="s">
        <v>217</v>
      </c>
      <c r="O43" s="299" t="s">
        <v>218</v>
      </c>
      <c r="P43" s="300" t="s">
        <v>194</v>
      </c>
      <c r="Q43" s="351">
        <v>456874515</v>
      </c>
      <c r="R43" s="309">
        <v>0</v>
      </c>
      <c r="S43" s="302">
        <v>0</v>
      </c>
      <c r="T43" s="314">
        <v>456874515</v>
      </c>
      <c r="U43" s="302">
        <v>0</v>
      </c>
      <c r="V43" s="302">
        <v>0</v>
      </c>
      <c r="W43" s="302">
        <v>456874515</v>
      </c>
      <c r="X43" s="302">
        <v>0</v>
      </c>
      <c r="Y43" s="302">
        <v>0</v>
      </c>
      <c r="Z43" s="302">
        <v>0</v>
      </c>
      <c r="AA43" s="302">
        <v>0</v>
      </c>
    </row>
    <row r="44" spans="1:27" ht="33.75" x14ac:dyDescent="0.25">
      <c r="A44" s="299" t="s">
        <v>211</v>
      </c>
      <c r="B44" s="300" t="s">
        <v>212</v>
      </c>
      <c r="C44" s="301" t="s">
        <v>87</v>
      </c>
      <c r="D44" s="299" t="s">
        <v>213</v>
      </c>
      <c r="E44" s="299" t="s">
        <v>226</v>
      </c>
      <c r="F44" s="299" t="s">
        <v>226</v>
      </c>
      <c r="G44" s="299" t="s">
        <v>226</v>
      </c>
      <c r="H44" s="299" t="s">
        <v>223</v>
      </c>
      <c r="I44" s="299" t="s">
        <v>227</v>
      </c>
      <c r="J44" s="299"/>
      <c r="K44" s="299"/>
      <c r="L44" s="299"/>
      <c r="M44" s="299" t="s">
        <v>216</v>
      </c>
      <c r="N44" s="299" t="s">
        <v>217</v>
      </c>
      <c r="O44" s="299" t="s">
        <v>218</v>
      </c>
      <c r="P44" s="300" t="s">
        <v>88</v>
      </c>
      <c r="Q44" s="316">
        <v>1100000000</v>
      </c>
      <c r="R44" s="309">
        <v>991313344</v>
      </c>
      <c r="S44" s="302">
        <v>254767718</v>
      </c>
      <c r="T44" s="314">
        <v>1836545626</v>
      </c>
      <c r="U44" s="302">
        <v>0</v>
      </c>
      <c r="V44" s="315">
        <v>1102569346</v>
      </c>
      <c r="W44" s="302">
        <v>733976280</v>
      </c>
      <c r="X44" s="302">
        <v>994602675</v>
      </c>
      <c r="Y44" s="302">
        <v>615556005</v>
      </c>
      <c r="Z44" s="302">
        <v>615556005</v>
      </c>
      <c r="AA44" s="302">
        <v>610552672</v>
      </c>
    </row>
    <row r="45" spans="1:27" ht="33.75" x14ac:dyDescent="0.25">
      <c r="A45" s="299" t="s">
        <v>211</v>
      </c>
      <c r="B45" s="300" t="s">
        <v>212</v>
      </c>
      <c r="C45" s="301" t="s">
        <v>89</v>
      </c>
      <c r="D45" s="299" t="s">
        <v>213</v>
      </c>
      <c r="E45" s="299" t="s">
        <v>226</v>
      </c>
      <c r="F45" s="299" t="s">
        <v>226</v>
      </c>
      <c r="G45" s="299" t="s">
        <v>226</v>
      </c>
      <c r="H45" s="299" t="s">
        <v>223</v>
      </c>
      <c r="I45" s="299" t="s">
        <v>219</v>
      </c>
      <c r="J45" s="299"/>
      <c r="K45" s="299"/>
      <c r="L45" s="299"/>
      <c r="M45" s="299" t="s">
        <v>216</v>
      </c>
      <c r="N45" s="299" t="s">
        <v>217</v>
      </c>
      <c r="O45" s="299" t="s">
        <v>218</v>
      </c>
      <c r="P45" s="300" t="s">
        <v>90</v>
      </c>
      <c r="Q45" s="316">
        <v>1103694828</v>
      </c>
      <c r="R45" s="309">
        <v>1101087194</v>
      </c>
      <c r="S45" s="302">
        <v>328916800</v>
      </c>
      <c r="T45" s="302">
        <v>1875865222</v>
      </c>
      <c r="U45" s="302">
        <v>0</v>
      </c>
      <c r="V45" s="315">
        <v>1258587252</v>
      </c>
      <c r="W45" s="302">
        <v>617277970</v>
      </c>
      <c r="X45" s="302">
        <v>1237487252</v>
      </c>
      <c r="Y45" s="302">
        <v>720314320</v>
      </c>
      <c r="Z45" s="302">
        <v>720314320</v>
      </c>
      <c r="AA45" s="302">
        <v>720314320</v>
      </c>
    </row>
    <row r="46" spans="1:27" ht="45" x14ac:dyDescent="0.25">
      <c r="A46" s="299" t="s">
        <v>211</v>
      </c>
      <c r="B46" s="300" t="s">
        <v>212</v>
      </c>
      <c r="C46" s="301" t="s">
        <v>91</v>
      </c>
      <c r="D46" s="299" t="s">
        <v>213</v>
      </c>
      <c r="E46" s="299" t="s">
        <v>226</v>
      </c>
      <c r="F46" s="299" t="s">
        <v>226</v>
      </c>
      <c r="G46" s="299" t="s">
        <v>226</v>
      </c>
      <c r="H46" s="299" t="s">
        <v>223</v>
      </c>
      <c r="I46" s="299" t="s">
        <v>220</v>
      </c>
      <c r="J46" s="299"/>
      <c r="K46" s="299"/>
      <c r="L46" s="299"/>
      <c r="M46" s="299" t="s">
        <v>216</v>
      </c>
      <c r="N46" s="299" t="s">
        <v>217</v>
      </c>
      <c r="O46" s="299" t="s">
        <v>218</v>
      </c>
      <c r="P46" s="300" t="s">
        <v>92</v>
      </c>
      <c r="Q46" s="316">
        <v>103596000</v>
      </c>
      <c r="R46" s="309">
        <v>62980352</v>
      </c>
      <c r="S46" s="302">
        <v>0</v>
      </c>
      <c r="T46" s="302">
        <v>166576352</v>
      </c>
      <c r="U46" s="302">
        <v>0</v>
      </c>
      <c r="V46" s="315">
        <v>102638386.83</v>
      </c>
      <c r="W46" s="302">
        <v>63937965.170000002</v>
      </c>
      <c r="X46" s="302">
        <v>65048134.390000001</v>
      </c>
      <c r="Y46" s="302">
        <v>46899083.560000002</v>
      </c>
      <c r="Z46" s="302">
        <v>46899083.560000002</v>
      </c>
      <c r="AA46" s="302">
        <v>46899083.560000002</v>
      </c>
    </row>
    <row r="47" spans="1:27" ht="33.75" x14ac:dyDescent="0.25">
      <c r="A47" s="299" t="s">
        <v>211</v>
      </c>
      <c r="B47" s="300" t="s">
        <v>212</v>
      </c>
      <c r="C47" s="301" t="s">
        <v>93</v>
      </c>
      <c r="D47" s="299" t="s">
        <v>213</v>
      </c>
      <c r="E47" s="299" t="s">
        <v>226</v>
      </c>
      <c r="F47" s="299" t="s">
        <v>226</v>
      </c>
      <c r="G47" s="299" t="s">
        <v>226</v>
      </c>
      <c r="H47" s="299" t="s">
        <v>223</v>
      </c>
      <c r="I47" s="299" t="s">
        <v>228</v>
      </c>
      <c r="J47" s="299"/>
      <c r="K47" s="299"/>
      <c r="L47" s="299"/>
      <c r="M47" s="299" t="s">
        <v>216</v>
      </c>
      <c r="N47" s="299" t="s">
        <v>217</v>
      </c>
      <c r="O47" s="299" t="s">
        <v>218</v>
      </c>
      <c r="P47" s="300" t="s">
        <v>94</v>
      </c>
      <c r="Q47" s="316">
        <v>1011618582</v>
      </c>
      <c r="R47" s="309">
        <v>141202310</v>
      </c>
      <c r="S47" s="302">
        <v>61383859</v>
      </c>
      <c r="T47" s="302">
        <v>1091437033</v>
      </c>
      <c r="U47" s="302">
        <v>0</v>
      </c>
      <c r="V47" s="315">
        <v>1026502438.41</v>
      </c>
      <c r="W47" s="302">
        <v>64934594.590000004</v>
      </c>
      <c r="X47" s="302">
        <v>970878371.25999999</v>
      </c>
      <c r="Y47" s="302">
        <v>300208861.76999998</v>
      </c>
      <c r="Z47" s="302">
        <v>300208861.76999998</v>
      </c>
      <c r="AA47" s="302">
        <v>300208861.76999998</v>
      </c>
    </row>
    <row r="48" spans="1:27" ht="45" x14ac:dyDescent="0.25">
      <c r="A48" s="299" t="s">
        <v>211</v>
      </c>
      <c r="B48" s="300" t="s">
        <v>212</v>
      </c>
      <c r="C48" s="301" t="s">
        <v>95</v>
      </c>
      <c r="D48" s="299" t="s">
        <v>213</v>
      </c>
      <c r="E48" s="299" t="s">
        <v>226</v>
      </c>
      <c r="F48" s="299" t="s">
        <v>226</v>
      </c>
      <c r="G48" s="299" t="s">
        <v>226</v>
      </c>
      <c r="H48" s="299" t="s">
        <v>223</v>
      </c>
      <c r="I48" s="299" t="s">
        <v>222</v>
      </c>
      <c r="J48" s="299"/>
      <c r="K48" s="299"/>
      <c r="L48" s="299"/>
      <c r="M48" s="299" t="s">
        <v>216</v>
      </c>
      <c r="N48" s="299" t="s">
        <v>217</v>
      </c>
      <c r="O48" s="299" t="s">
        <v>218</v>
      </c>
      <c r="P48" s="300" t="s">
        <v>96</v>
      </c>
      <c r="Q48" s="316">
        <v>501495141</v>
      </c>
      <c r="R48" s="309">
        <v>50000000</v>
      </c>
      <c r="S48" s="302">
        <v>280000000</v>
      </c>
      <c r="T48" s="302">
        <v>271495141</v>
      </c>
      <c r="U48" s="302">
        <v>0</v>
      </c>
      <c r="V48" s="315">
        <v>202826784.05000001</v>
      </c>
      <c r="W48" s="302">
        <v>68668356.950000003</v>
      </c>
      <c r="X48" s="302">
        <v>82826784.049999997</v>
      </c>
      <c r="Y48" s="302">
        <v>4080225.52</v>
      </c>
      <c r="Z48" s="302">
        <v>4080225.52</v>
      </c>
      <c r="AA48" s="302">
        <v>4080225.52</v>
      </c>
    </row>
    <row r="49" spans="1:27" ht="56.25" x14ac:dyDescent="0.25">
      <c r="A49" s="299" t="s">
        <v>211</v>
      </c>
      <c r="B49" s="300" t="s">
        <v>212</v>
      </c>
      <c r="C49" s="301" t="s">
        <v>97</v>
      </c>
      <c r="D49" s="299" t="s">
        <v>213</v>
      </c>
      <c r="E49" s="299" t="s">
        <v>226</v>
      </c>
      <c r="F49" s="299" t="s">
        <v>226</v>
      </c>
      <c r="G49" s="299" t="s">
        <v>226</v>
      </c>
      <c r="H49" s="299" t="s">
        <v>223</v>
      </c>
      <c r="I49" s="299" t="s">
        <v>224</v>
      </c>
      <c r="J49" s="299"/>
      <c r="K49" s="299"/>
      <c r="L49" s="299"/>
      <c r="M49" s="299" t="s">
        <v>216</v>
      </c>
      <c r="N49" s="299" t="s">
        <v>217</v>
      </c>
      <c r="O49" s="299" t="s">
        <v>218</v>
      </c>
      <c r="P49" s="300" t="s">
        <v>98</v>
      </c>
      <c r="Q49" s="316">
        <v>30000000</v>
      </c>
      <c r="R49" s="302">
        <v>0</v>
      </c>
      <c r="S49" s="302">
        <v>0</v>
      </c>
      <c r="T49" s="302">
        <v>30000000</v>
      </c>
      <c r="U49" s="302">
        <v>0</v>
      </c>
      <c r="V49" s="315">
        <v>30000000</v>
      </c>
      <c r="W49" s="302">
        <v>0</v>
      </c>
      <c r="X49" s="302">
        <v>30000000</v>
      </c>
      <c r="Y49" s="302">
        <v>8840100</v>
      </c>
      <c r="Z49" s="302">
        <v>8840100</v>
      </c>
      <c r="AA49" s="302">
        <v>8840100</v>
      </c>
    </row>
    <row r="50" spans="1:27" ht="33.75" x14ac:dyDescent="0.25">
      <c r="A50" s="299" t="s">
        <v>211</v>
      </c>
      <c r="B50" s="300" t="s">
        <v>212</v>
      </c>
      <c r="C50" s="301" t="s">
        <v>99</v>
      </c>
      <c r="D50" s="299" t="s">
        <v>213</v>
      </c>
      <c r="E50" s="299" t="s">
        <v>226</v>
      </c>
      <c r="F50" s="299" t="s">
        <v>226</v>
      </c>
      <c r="G50" s="299" t="s">
        <v>226</v>
      </c>
      <c r="H50" s="299" t="s">
        <v>224</v>
      </c>
      <c r="I50" s="299" t="s">
        <v>219</v>
      </c>
      <c r="J50" s="299"/>
      <c r="K50" s="299"/>
      <c r="L50" s="299"/>
      <c r="M50" s="299" t="s">
        <v>216</v>
      </c>
      <c r="N50" s="299" t="s">
        <v>217</v>
      </c>
      <c r="O50" s="299" t="s">
        <v>218</v>
      </c>
      <c r="P50" s="300" t="s">
        <v>100</v>
      </c>
      <c r="Q50" s="316">
        <v>65000000</v>
      </c>
      <c r="R50" s="302">
        <v>0</v>
      </c>
      <c r="S50" s="302">
        <v>0</v>
      </c>
      <c r="T50" s="302">
        <v>65000000</v>
      </c>
      <c r="U50" s="302">
        <v>0</v>
      </c>
      <c r="V50" s="315">
        <v>64895000</v>
      </c>
      <c r="W50" s="302">
        <v>105000</v>
      </c>
      <c r="X50" s="302">
        <v>64895000</v>
      </c>
      <c r="Y50" s="302">
        <v>0</v>
      </c>
      <c r="Z50" s="302">
        <v>0</v>
      </c>
      <c r="AA50" s="302">
        <v>0</v>
      </c>
    </row>
    <row r="51" spans="1:27" ht="56.25" x14ac:dyDescent="0.25">
      <c r="A51" s="299" t="s">
        <v>211</v>
      </c>
      <c r="B51" s="300" t="s">
        <v>212</v>
      </c>
      <c r="C51" s="301" t="s">
        <v>101</v>
      </c>
      <c r="D51" s="299" t="s">
        <v>213</v>
      </c>
      <c r="E51" s="299" t="s">
        <v>226</v>
      </c>
      <c r="F51" s="299" t="s">
        <v>226</v>
      </c>
      <c r="G51" s="299" t="s">
        <v>226</v>
      </c>
      <c r="H51" s="299" t="s">
        <v>224</v>
      </c>
      <c r="I51" s="299" t="s">
        <v>220</v>
      </c>
      <c r="J51" s="299"/>
      <c r="K51" s="299"/>
      <c r="L51" s="299"/>
      <c r="M51" s="299" t="s">
        <v>216</v>
      </c>
      <c r="N51" s="299" t="s">
        <v>217</v>
      </c>
      <c r="O51" s="299" t="s">
        <v>218</v>
      </c>
      <c r="P51" s="300" t="s">
        <v>102</v>
      </c>
      <c r="Q51" s="316">
        <v>10000000</v>
      </c>
      <c r="R51" s="302">
        <v>0</v>
      </c>
      <c r="S51" s="302">
        <v>0</v>
      </c>
      <c r="T51" s="302">
        <v>10000000</v>
      </c>
      <c r="U51" s="302">
        <v>0</v>
      </c>
      <c r="V51" s="315">
        <v>10000000</v>
      </c>
      <c r="W51" s="302">
        <v>0</v>
      </c>
      <c r="X51" s="302">
        <v>1060030</v>
      </c>
      <c r="Y51" s="302">
        <v>1060030</v>
      </c>
      <c r="Z51" s="302">
        <v>1060030</v>
      </c>
      <c r="AA51" s="302">
        <v>1060030</v>
      </c>
    </row>
    <row r="52" spans="1:27" ht="33.75" x14ac:dyDescent="0.25">
      <c r="A52" s="299" t="s">
        <v>211</v>
      </c>
      <c r="B52" s="300" t="s">
        <v>212</v>
      </c>
      <c r="C52" s="301" t="s">
        <v>103</v>
      </c>
      <c r="D52" s="299" t="s">
        <v>213</v>
      </c>
      <c r="E52" s="299" t="s">
        <v>226</v>
      </c>
      <c r="F52" s="299" t="s">
        <v>226</v>
      </c>
      <c r="G52" s="299" t="s">
        <v>226</v>
      </c>
      <c r="H52" s="299" t="s">
        <v>224</v>
      </c>
      <c r="I52" s="299" t="s">
        <v>221</v>
      </c>
      <c r="J52" s="299"/>
      <c r="K52" s="299"/>
      <c r="L52" s="299"/>
      <c r="M52" s="299" t="s">
        <v>216</v>
      </c>
      <c r="N52" s="299" t="s">
        <v>217</v>
      </c>
      <c r="O52" s="299" t="s">
        <v>218</v>
      </c>
      <c r="P52" s="300" t="s">
        <v>104</v>
      </c>
      <c r="Q52" s="316">
        <v>1050000000</v>
      </c>
      <c r="R52" s="309">
        <v>50000000</v>
      </c>
      <c r="S52" s="302">
        <v>0</v>
      </c>
      <c r="T52" s="302">
        <v>1100000000</v>
      </c>
      <c r="U52" s="302">
        <v>0</v>
      </c>
      <c r="V52" s="315">
        <v>1099517993</v>
      </c>
      <c r="W52" s="302">
        <v>482007</v>
      </c>
      <c r="X52" s="302">
        <v>1099517993</v>
      </c>
      <c r="Y52" s="302">
        <v>50000000</v>
      </c>
      <c r="Z52" s="302">
        <v>50000000</v>
      </c>
      <c r="AA52" s="302">
        <v>0</v>
      </c>
    </row>
    <row r="53" spans="1:27" ht="33.75" x14ac:dyDescent="0.25">
      <c r="A53" s="299" t="s">
        <v>211</v>
      </c>
      <c r="B53" s="300" t="s">
        <v>212</v>
      </c>
      <c r="C53" s="301" t="s">
        <v>105</v>
      </c>
      <c r="D53" s="299" t="s">
        <v>213</v>
      </c>
      <c r="E53" s="299" t="s">
        <v>226</v>
      </c>
      <c r="F53" s="299" t="s">
        <v>226</v>
      </c>
      <c r="G53" s="299" t="s">
        <v>226</v>
      </c>
      <c r="H53" s="299" t="s">
        <v>225</v>
      </c>
      <c r="I53" s="299"/>
      <c r="J53" s="299"/>
      <c r="K53" s="299"/>
      <c r="L53" s="299"/>
      <c r="M53" s="299" t="s">
        <v>216</v>
      </c>
      <c r="N53" s="299" t="s">
        <v>217</v>
      </c>
      <c r="O53" s="299" t="s">
        <v>218</v>
      </c>
      <c r="P53" s="300" t="s">
        <v>106</v>
      </c>
      <c r="Q53" s="316">
        <v>600000000</v>
      </c>
      <c r="R53" s="309">
        <v>0</v>
      </c>
      <c r="S53" s="302">
        <v>12000000</v>
      </c>
      <c r="T53" s="302">
        <v>588000000</v>
      </c>
      <c r="U53" s="302">
        <v>0</v>
      </c>
      <c r="V53" s="315">
        <v>588000000</v>
      </c>
      <c r="W53" s="302">
        <v>0</v>
      </c>
      <c r="X53" s="302">
        <v>392908159</v>
      </c>
      <c r="Y53" s="302">
        <v>388430827</v>
      </c>
      <c r="Z53" s="302">
        <v>388430827</v>
      </c>
      <c r="AA53" s="302">
        <v>353024202</v>
      </c>
    </row>
    <row r="54" spans="1:27" ht="33.75" x14ac:dyDescent="0.25">
      <c r="A54" s="299" t="s">
        <v>211</v>
      </c>
      <c r="B54" s="300" t="s">
        <v>212</v>
      </c>
      <c r="C54" s="301" t="s">
        <v>107</v>
      </c>
      <c r="D54" s="299" t="s">
        <v>213</v>
      </c>
      <c r="E54" s="299" t="s">
        <v>229</v>
      </c>
      <c r="F54" s="299" t="s">
        <v>231</v>
      </c>
      <c r="G54" s="299" t="s">
        <v>226</v>
      </c>
      <c r="H54" s="299" t="s">
        <v>232</v>
      </c>
      <c r="I54" s="299" t="s">
        <v>215</v>
      </c>
      <c r="J54" s="299"/>
      <c r="K54" s="299"/>
      <c r="L54" s="299"/>
      <c r="M54" s="299" t="s">
        <v>216</v>
      </c>
      <c r="N54" s="299" t="s">
        <v>217</v>
      </c>
      <c r="O54" s="299" t="s">
        <v>218</v>
      </c>
      <c r="P54" s="300" t="s">
        <v>108</v>
      </c>
      <c r="Q54" s="302">
        <v>74048000</v>
      </c>
      <c r="R54" s="309">
        <v>80000000</v>
      </c>
      <c r="S54" s="302">
        <v>10000000</v>
      </c>
      <c r="T54" s="302">
        <v>144048000</v>
      </c>
      <c r="U54" s="302">
        <v>0</v>
      </c>
      <c r="V54" s="315">
        <v>144048000</v>
      </c>
      <c r="W54" s="302">
        <v>0</v>
      </c>
      <c r="X54" s="302">
        <v>54977706</v>
      </c>
      <c r="Y54" s="302">
        <v>52221607</v>
      </c>
      <c r="Z54" s="302">
        <v>52221607</v>
      </c>
      <c r="AA54" s="302">
        <v>52221607</v>
      </c>
    </row>
    <row r="55" spans="1:27" ht="33.75" x14ac:dyDescent="0.25">
      <c r="A55" s="299" t="s">
        <v>211</v>
      </c>
      <c r="B55" s="300" t="s">
        <v>212</v>
      </c>
      <c r="C55" s="301" t="s">
        <v>109</v>
      </c>
      <c r="D55" s="299" t="s">
        <v>213</v>
      </c>
      <c r="E55" s="299" t="s">
        <v>229</v>
      </c>
      <c r="F55" s="299" t="s">
        <v>231</v>
      </c>
      <c r="G55" s="299" t="s">
        <v>226</v>
      </c>
      <c r="H55" s="299" t="s">
        <v>232</v>
      </c>
      <c r="I55" s="299" t="s">
        <v>227</v>
      </c>
      <c r="J55" s="299"/>
      <c r="K55" s="299"/>
      <c r="L55" s="299"/>
      <c r="M55" s="299" t="s">
        <v>216</v>
      </c>
      <c r="N55" s="299" t="s">
        <v>217</v>
      </c>
      <c r="O55" s="299" t="s">
        <v>218</v>
      </c>
      <c r="P55" s="300" t="s">
        <v>110</v>
      </c>
      <c r="Q55" s="302">
        <v>40000000</v>
      </c>
      <c r="R55" s="309">
        <v>30000000</v>
      </c>
      <c r="S55" s="302">
        <v>0</v>
      </c>
      <c r="T55" s="302">
        <v>70000000</v>
      </c>
      <c r="U55" s="302">
        <v>0</v>
      </c>
      <c r="V55" s="315">
        <v>70000000</v>
      </c>
      <c r="W55" s="302">
        <v>0</v>
      </c>
      <c r="X55" s="302">
        <v>12149902</v>
      </c>
      <c r="Y55" s="302">
        <v>12149902</v>
      </c>
      <c r="Z55" s="302">
        <v>12149902</v>
      </c>
      <c r="AA55" s="302">
        <v>12149902</v>
      </c>
    </row>
    <row r="56" spans="1:27" ht="33.75" x14ac:dyDescent="0.25">
      <c r="A56" s="299" t="s">
        <v>211</v>
      </c>
      <c r="B56" s="300" t="s">
        <v>212</v>
      </c>
      <c r="C56" s="301" t="s">
        <v>111</v>
      </c>
      <c r="D56" s="299" t="s">
        <v>213</v>
      </c>
      <c r="E56" s="299" t="s">
        <v>229</v>
      </c>
      <c r="F56" s="299" t="s">
        <v>233</v>
      </c>
      <c r="G56" s="299" t="s">
        <v>214</v>
      </c>
      <c r="H56" s="299" t="s">
        <v>215</v>
      </c>
      <c r="I56" s="299"/>
      <c r="J56" s="299"/>
      <c r="K56" s="299"/>
      <c r="L56" s="299"/>
      <c r="M56" s="299" t="s">
        <v>216</v>
      </c>
      <c r="N56" s="299" t="s">
        <v>217</v>
      </c>
      <c r="O56" s="299" t="s">
        <v>218</v>
      </c>
      <c r="P56" s="300" t="s">
        <v>112</v>
      </c>
      <c r="Q56" s="302">
        <v>758000000</v>
      </c>
      <c r="R56" s="302">
        <v>0</v>
      </c>
      <c r="S56" s="302">
        <v>0</v>
      </c>
      <c r="T56" s="302">
        <v>758000000</v>
      </c>
      <c r="U56" s="302">
        <v>0</v>
      </c>
      <c r="V56" s="315">
        <v>758000000</v>
      </c>
      <c r="W56" s="302">
        <v>0</v>
      </c>
      <c r="X56" s="302">
        <v>0</v>
      </c>
      <c r="Y56" s="302">
        <v>0</v>
      </c>
      <c r="Z56" s="302">
        <v>0</v>
      </c>
      <c r="AA56" s="302">
        <v>0</v>
      </c>
    </row>
    <row r="57" spans="1:27" ht="33.75" x14ac:dyDescent="0.25">
      <c r="A57" s="299" t="s">
        <v>211</v>
      </c>
      <c r="B57" s="300" t="s">
        <v>212</v>
      </c>
      <c r="C57" s="301" t="s">
        <v>113</v>
      </c>
      <c r="D57" s="299" t="s">
        <v>213</v>
      </c>
      <c r="E57" s="299" t="s">
        <v>234</v>
      </c>
      <c r="F57" s="299" t="s">
        <v>214</v>
      </c>
      <c r="G57" s="299" t="s">
        <v>226</v>
      </c>
      <c r="H57" s="299" t="s">
        <v>215</v>
      </c>
      <c r="I57" s="299"/>
      <c r="J57" s="299"/>
      <c r="K57" s="299"/>
      <c r="L57" s="299"/>
      <c r="M57" s="299" t="s">
        <v>216</v>
      </c>
      <c r="N57" s="299" t="s">
        <v>217</v>
      </c>
      <c r="O57" s="299" t="s">
        <v>218</v>
      </c>
      <c r="P57" s="300" t="s">
        <v>114</v>
      </c>
      <c r="Q57" s="302">
        <v>20000000</v>
      </c>
      <c r="R57" s="302">
        <v>0</v>
      </c>
      <c r="S57" s="302">
        <v>736300</v>
      </c>
      <c r="T57" s="302">
        <v>19263700</v>
      </c>
      <c r="U57" s="302">
        <v>0</v>
      </c>
      <c r="V57" s="315">
        <v>13708000</v>
      </c>
      <c r="W57" s="302">
        <v>5555700</v>
      </c>
      <c r="X57" s="302">
        <v>13708000</v>
      </c>
      <c r="Y57" s="302">
        <v>13708000</v>
      </c>
      <c r="Z57" s="302">
        <v>13708000</v>
      </c>
      <c r="AA57" s="302">
        <v>13708000</v>
      </c>
    </row>
    <row r="58" spans="1:27" ht="33.75" x14ac:dyDescent="0.25">
      <c r="A58" s="299" t="s">
        <v>211</v>
      </c>
      <c r="B58" s="300" t="s">
        <v>212</v>
      </c>
      <c r="C58" s="301" t="s">
        <v>115</v>
      </c>
      <c r="D58" s="299" t="s">
        <v>213</v>
      </c>
      <c r="E58" s="299" t="s">
        <v>234</v>
      </c>
      <c r="F58" s="299" t="s">
        <v>214</v>
      </c>
      <c r="G58" s="299" t="s">
        <v>226</v>
      </c>
      <c r="H58" s="299" t="s">
        <v>221</v>
      </c>
      <c r="I58" s="299"/>
      <c r="J58" s="299"/>
      <c r="K58" s="299"/>
      <c r="L58" s="299"/>
      <c r="M58" s="299" t="s">
        <v>216</v>
      </c>
      <c r="N58" s="299" t="s">
        <v>217</v>
      </c>
      <c r="O58" s="299" t="s">
        <v>218</v>
      </c>
      <c r="P58" s="300" t="s">
        <v>116</v>
      </c>
      <c r="Q58" s="302">
        <v>1711000</v>
      </c>
      <c r="R58" s="302">
        <v>736300</v>
      </c>
      <c r="S58" s="302">
        <v>0</v>
      </c>
      <c r="T58" s="302">
        <v>2447300</v>
      </c>
      <c r="U58" s="302">
        <v>0</v>
      </c>
      <c r="V58" s="315">
        <v>2447300</v>
      </c>
      <c r="W58" s="302">
        <v>0</v>
      </c>
      <c r="X58" s="302">
        <v>2355300</v>
      </c>
      <c r="Y58" s="302">
        <v>2207300</v>
      </c>
      <c r="Z58" s="302">
        <v>2207300</v>
      </c>
      <c r="AA58" s="302">
        <v>2207300</v>
      </c>
    </row>
    <row r="59" spans="1:27" ht="90" x14ac:dyDescent="0.25">
      <c r="A59" s="299" t="s">
        <v>211</v>
      </c>
      <c r="B59" s="300" t="s">
        <v>212</v>
      </c>
      <c r="C59" s="301" t="s">
        <v>117</v>
      </c>
      <c r="D59" s="299" t="s">
        <v>235</v>
      </c>
      <c r="E59" s="299" t="s">
        <v>236</v>
      </c>
      <c r="F59" s="299" t="s">
        <v>237</v>
      </c>
      <c r="G59" s="299" t="s">
        <v>238</v>
      </c>
      <c r="H59" s="299" t="s">
        <v>239</v>
      </c>
      <c r="I59" s="299" t="s">
        <v>240</v>
      </c>
      <c r="J59" s="299" t="s">
        <v>226</v>
      </c>
      <c r="K59" s="299"/>
      <c r="L59" s="299"/>
      <c r="M59" s="299" t="s">
        <v>216</v>
      </c>
      <c r="N59" s="299" t="s">
        <v>217</v>
      </c>
      <c r="O59" s="299" t="s">
        <v>218</v>
      </c>
      <c r="P59" s="300" t="s">
        <v>118</v>
      </c>
      <c r="Q59" s="302">
        <v>5478939178</v>
      </c>
      <c r="R59" s="302">
        <v>0</v>
      </c>
      <c r="S59" s="302">
        <v>0</v>
      </c>
      <c r="T59" s="302">
        <v>5478939178</v>
      </c>
      <c r="U59" s="302">
        <v>0</v>
      </c>
      <c r="V59" s="315">
        <v>5464660795</v>
      </c>
      <c r="W59" s="302">
        <v>14278383</v>
      </c>
      <c r="X59" s="302">
        <v>4988175950</v>
      </c>
      <c r="Y59" s="302">
        <v>2446581723.5</v>
      </c>
      <c r="Z59" s="302">
        <v>2438521723.5</v>
      </c>
      <c r="AA59" s="302">
        <v>2427941511.5</v>
      </c>
    </row>
    <row r="60" spans="1:27" ht="90" x14ac:dyDescent="0.25">
      <c r="A60" s="299" t="s">
        <v>211</v>
      </c>
      <c r="B60" s="300" t="s">
        <v>212</v>
      </c>
      <c r="C60" s="301" t="s">
        <v>119</v>
      </c>
      <c r="D60" s="299" t="s">
        <v>235</v>
      </c>
      <c r="E60" s="299" t="s">
        <v>236</v>
      </c>
      <c r="F60" s="299" t="s">
        <v>237</v>
      </c>
      <c r="G60" s="299" t="s">
        <v>238</v>
      </c>
      <c r="H60" s="299" t="s">
        <v>239</v>
      </c>
      <c r="I60" s="299" t="s">
        <v>241</v>
      </c>
      <c r="J60" s="299" t="s">
        <v>226</v>
      </c>
      <c r="K60" s="299"/>
      <c r="L60" s="299"/>
      <c r="M60" s="299" t="s">
        <v>216</v>
      </c>
      <c r="N60" s="299" t="s">
        <v>217</v>
      </c>
      <c r="O60" s="299" t="s">
        <v>218</v>
      </c>
      <c r="P60" s="300" t="s">
        <v>120</v>
      </c>
      <c r="Q60" s="302">
        <v>841218420</v>
      </c>
      <c r="R60" s="302">
        <v>0</v>
      </c>
      <c r="S60" s="302">
        <v>0</v>
      </c>
      <c r="T60" s="302">
        <v>841218420</v>
      </c>
      <c r="U60" s="302">
        <v>0</v>
      </c>
      <c r="V60" s="315">
        <v>724202638</v>
      </c>
      <c r="W60" s="302">
        <v>117015782</v>
      </c>
      <c r="X60" s="302">
        <v>664906024</v>
      </c>
      <c r="Y60" s="302">
        <v>277576655</v>
      </c>
      <c r="Z60" s="302">
        <v>277576655</v>
      </c>
      <c r="AA60" s="302">
        <v>277576655</v>
      </c>
    </row>
    <row r="61" spans="1:27" ht="90" x14ac:dyDescent="0.25">
      <c r="A61" s="299" t="s">
        <v>211</v>
      </c>
      <c r="B61" s="300" t="s">
        <v>212</v>
      </c>
      <c r="C61" s="301" t="s">
        <v>121</v>
      </c>
      <c r="D61" s="299" t="s">
        <v>235</v>
      </c>
      <c r="E61" s="299" t="s">
        <v>236</v>
      </c>
      <c r="F61" s="299" t="s">
        <v>237</v>
      </c>
      <c r="G61" s="299" t="s">
        <v>238</v>
      </c>
      <c r="H61" s="299" t="s">
        <v>239</v>
      </c>
      <c r="I61" s="299" t="s">
        <v>242</v>
      </c>
      <c r="J61" s="299" t="s">
        <v>226</v>
      </c>
      <c r="K61" s="299"/>
      <c r="L61" s="299"/>
      <c r="M61" s="299" t="s">
        <v>216</v>
      </c>
      <c r="N61" s="299" t="s">
        <v>217</v>
      </c>
      <c r="O61" s="299" t="s">
        <v>218</v>
      </c>
      <c r="P61" s="300" t="s">
        <v>122</v>
      </c>
      <c r="Q61" s="302">
        <v>2113630925</v>
      </c>
      <c r="R61" s="302">
        <v>0</v>
      </c>
      <c r="S61" s="302">
        <v>0</v>
      </c>
      <c r="T61" s="302">
        <v>2113630925</v>
      </c>
      <c r="U61" s="302">
        <v>0</v>
      </c>
      <c r="V61" s="315">
        <v>1915586940</v>
      </c>
      <c r="W61" s="302">
        <v>198043985</v>
      </c>
      <c r="X61" s="302">
        <v>1556414067</v>
      </c>
      <c r="Y61" s="302">
        <v>747677118.5</v>
      </c>
      <c r="Z61" s="302">
        <v>747677118.5</v>
      </c>
      <c r="AA61" s="302">
        <v>747163282.5</v>
      </c>
    </row>
    <row r="62" spans="1:27" ht="67.5" x14ac:dyDescent="0.25">
      <c r="A62" s="299" t="s">
        <v>211</v>
      </c>
      <c r="B62" s="300" t="s">
        <v>212</v>
      </c>
      <c r="C62" s="301" t="s">
        <v>123</v>
      </c>
      <c r="D62" s="299" t="s">
        <v>235</v>
      </c>
      <c r="E62" s="299" t="s">
        <v>243</v>
      </c>
      <c r="F62" s="299" t="s">
        <v>237</v>
      </c>
      <c r="G62" s="299" t="s">
        <v>244</v>
      </c>
      <c r="H62" s="299" t="s">
        <v>239</v>
      </c>
      <c r="I62" s="299" t="s">
        <v>245</v>
      </c>
      <c r="J62" s="299" t="s">
        <v>226</v>
      </c>
      <c r="K62" s="299"/>
      <c r="L62" s="299"/>
      <c r="M62" s="299" t="s">
        <v>216</v>
      </c>
      <c r="N62" s="299" t="s">
        <v>217</v>
      </c>
      <c r="O62" s="299" t="s">
        <v>218</v>
      </c>
      <c r="P62" s="300" t="s">
        <v>124</v>
      </c>
      <c r="Q62" s="302">
        <v>550000000</v>
      </c>
      <c r="R62" s="302">
        <v>0</v>
      </c>
      <c r="S62" s="302">
        <v>0</v>
      </c>
      <c r="T62" s="302">
        <v>550000000</v>
      </c>
      <c r="U62" s="302">
        <v>0</v>
      </c>
      <c r="V62" s="315">
        <v>550000000</v>
      </c>
      <c r="W62" s="302">
        <v>0</v>
      </c>
      <c r="X62" s="302">
        <v>0</v>
      </c>
      <c r="Y62" s="302">
        <v>0</v>
      </c>
      <c r="Z62" s="302">
        <v>0</v>
      </c>
      <c r="AA62" s="302">
        <v>0</v>
      </c>
    </row>
    <row r="63" spans="1:27" ht="112.5" x14ac:dyDescent="0.25">
      <c r="A63" s="299" t="s">
        <v>211</v>
      </c>
      <c r="B63" s="300" t="s">
        <v>212</v>
      </c>
      <c r="C63" s="301" t="s">
        <v>125</v>
      </c>
      <c r="D63" s="299" t="s">
        <v>235</v>
      </c>
      <c r="E63" s="299" t="s">
        <v>246</v>
      </c>
      <c r="F63" s="299" t="s">
        <v>237</v>
      </c>
      <c r="G63" s="299" t="s">
        <v>247</v>
      </c>
      <c r="H63" s="299" t="s">
        <v>239</v>
      </c>
      <c r="I63" s="299" t="s">
        <v>248</v>
      </c>
      <c r="J63" s="299" t="s">
        <v>226</v>
      </c>
      <c r="K63" s="299"/>
      <c r="L63" s="299"/>
      <c r="M63" s="299" t="s">
        <v>216</v>
      </c>
      <c r="N63" s="299" t="s">
        <v>217</v>
      </c>
      <c r="O63" s="299" t="s">
        <v>218</v>
      </c>
      <c r="P63" s="300" t="s">
        <v>126</v>
      </c>
      <c r="Q63" s="302">
        <v>3740440000</v>
      </c>
      <c r="R63" s="302">
        <v>0</v>
      </c>
      <c r="S63" s="302">
        <v>0</v>
      </c>
      <c r="T63" s="302">
        <v>3740440000</v>
      </c>
      <c r="U63" s="302">
        <v>0</v>
      </c>
      <c r="V63" s="315">
        <v>3075206667</v>
      </c>
      <c r="W63" s="302">
        <v>665233333</v>
      </c>
      <c r="X63" s="302">
        <v>1311266667</v>
      </c>
      <c r="Y63" s="302">
        <v>531146671</v>
      </c>
      <c r="Z63" s="302">
        <v>522646671</v>
      </c>
      <c r="AA63" s="302">
        <v>522646671</v>
      </c>
    </row>
    <row r="64" spans="1:27" ht="112.5" x14ac:dyDescent="0.25">
      <c r="A64" s="299" t="s">
        <v>211</v>
      </c>
      <c r="B64" s="300" t="s">
        <v>212</v>
      </c>
      <c r="C64" s="301" t="s">
        <v>127</v>
      </c>
      <c r="D64" s="299" t="s">
        <v>235</v>
      </c>
      <c r="E64" s="299" t="s">
        <v>246</v>
      </c>
      <c r="F64" s="299" t="s">
        <v>237</v>
      </c>
      <c r="G64" s="299" t="s">
        <v>247</v>
      </c>
      <c r="H64" s="299" t="s">
        <v>239</v>
      </c>
      <c r="I64" s="299" t="s">
        <v>249</v>
      </c>
      <c r="J64" s="299" t="s">
        <v>226</v>
      </c>
      <c r="K64" s="299"/>
      <c r="L64" s="299"/>
      <c r="M64" s="299" t="s">
        <v>216</v>
      </c>
      <c r="N64" s="299" t="s">
        <v>217</v>
      </c>
      <c r="O64" s="299" t="s">
        <v>218</v>
      </c>
      <c r="P64" s="300" t="s">
        <v>128</v>
      </c>
      <c r="Q64" s="302">
        <v>1030770275</v>
      </c>
      <c r="R64" s="302">
        <v>0</v>
      </c>
      <c r="S64" s="302">
        <v>0</v>
      </c>
      <c r="T64" s="302">
        <v>1030770275</v>
      </c>
      <c r="U64" s="302">
        <v>0</v>
      </c>
      <c r="V64" s="315">
        <v>718366667</v>
      </c>
      <c r="W64" s="302">
        <v>312403608</v>
      </c>
      <c r="X64" s="302">
        <v>301466668</v>
      </c>
      <c r="Y64" s="302">
        <v>139299326</v>
      </c>
      <c r="Z64" s="302">
        <v>139299326</v>
      </c>
      <c r="AA64" s="302">
        <v>139299326</v>
      </c>
    </row>
    <row r="65" spans="1:27" ht="101.25" x14ac:dyDescent="0.25">
      <c r="A65" s="299" t="s">
        <v>211</v>
      </c>
      <c r="B65" s="300" t="s">
        <v>212</v>
      </c>
      <c r="C65" s="301" t="s">
        <v>129</v>
      </c>
      <c r="D65" s="299" t="s">
        <v>235</v>
      </c>
      <c r="E65" s="299" t="s">
        <v>246</v>
      </c>
      <c r="F65" s="299" t="s">
        <v>237</v>
      </c>
      <c r="G65" s="299" t="s">
        <v>250</v>
      </c>
      <c r="H65" s="299" t="s">
        <v>239</v>
      </c>
      <c r="I65" s="299" t="s">
        <v>251</v>
      </c>
      <c r="J65" s="299" t="s">
        <v>226</v>
      </c>
      <c r="K65" s="299"/>
      <c r="L65" s="299"/>
      <c r="M65" s="299" t="s">
        <v>216</v>
      </c>
      <c r="N65" s="299" t="s">
        <v>217</v>
      </c>
      <c r="O65" s="299" t="s">
        <v>218</v>
      </c>
      <c r="P65" s="300" t="s">
        <v>130</v>
      </c>
      <c r="Q65" s="302">
        <v>515323489</v>
      </c>
      <c r="R65" s="302">
        <v>0</v>
      </c>
      <c r="S65" s="302">
        <v>0</v>
      </c>
      <c r="T65" s="302">
        <v>515323489</v>
      </c>
      <c r="U65" s="302">
        <v>0</v>
      </c>
      <c r="V65" s="315">
        <v>515323489</v>
      </c>
      <c r="W65" s="302">
        <v>0</v>
      </c>
      <c r="X65" s="302">
        <v>515323489</v>
      </c>
      <c r="Y65" s="302">
        <v>0</v>
      </c>
      <c r="Z65" s="302">
        <v>0</v>
      </c>
      <c r="AA65" s="302">
        <v>0</v>
      </c>
    </row>
    <row r="66" spans="1:27" ht="90" x14ac:dyDescent="0.25">
      <c r="A66" s="299" t="s">
        <v>211</v>
      </c>
      <c r="B66" s="300" t="s">
        <v>212</v>
      </c>
      <c r="C66" s="301" t="s">
        <v>131</v>
      </c>
      <c r="D66" s="299" t="s">
        <v>235</v>
      </c>
      <c r="E66" s="299" t="s">
        <v>246</v>
      </c>
      <c r="F66" s="299" t="s">
        <v>237</v>
      </c>
      <c r="G66" s="299" t="s">
        <v>250</v>
      </c>
      <c r="H66" s="299" t="s">
        <v>239</v>
      </c>
      <c r="I66" s="299" t="s">
        <v>252</v>
      </c>
      <c r="J66" s="299" t="s">
        <v>226</v>
      </c>
      <c r="K66" s="299"/>
      <c r="L66" s="299"/>
      <c r="M66" s="299" t="s">
        <v>216</v>
      </c>
      <c r="N66" s="299" t="s">
        <v>217</v>
      </c>
      <c r="O66" s="299" t="s">
        <v>218</v>
      </c>
      <c r="P66" s="300" t="s">
        <v>132</v>
      </c>
      <c r="Q66" s="302">
        <v>2401001710</v>
      </c>
      <c r="R66" s="302">
        <v>0</v>
      </c>
      <c r="S66" s="302">
        <v>0</v>
      </c>
      <c r="T66" s="302">
        <v>2401001710</v>
      </c>
      <c r="U66" s="302">
        <v>0</v>
      </c>
      <c r="V66" s="315">
        <v>2012655450.3099999</v>
      </c>
      <c r="W66" s="302">
        <v>388346259.69</v>
      </c>
      <c r="X66" s="302">
        <v>1394443571.6500001</v>
      </c>
      <c r="Y66" s="302">
        <v>684158730.40999997</v>
      </c>
      <c r="Z66" s="302">
        <v>668592063.66999996</v>
      </c>
      <c r="AA66" s="302">
        <v>667831313.66999996</v>
      </c>
    </row>
    <row r="67" spans="1:27" ht="101.25" x14ac:dyDescent="0.25">
      <c r="A67" s="299" t="s">
        <v>211</v>
      </c>
      <c r="B67" s="300" t="s">
        <v>212</v>
      </c>
      <c r="C67" s="301" t="s">
        <v>133</v>
      </c>
      <c r="D67" s="299" t="s">
        <v>235</v>
      </c>
      <c r="E67" s="299" t="s">
        <v>246</v>
      </c>
      <c r="F67" s="299" t="s">
        <v>237</v>
      </c>
      <c r="G67" s="299" t="s">
        <v>233</v>
      </c>
      <c r="H67" s="299" t="s">
        <v>239</v>
      </c>
      <c r="I67" s="299" t="s">
        <v>253</v>
      </c>
      <c r="J67" s="299" t="s">
        <v>226</v>
      </c>
      <c r="K67" s="299"/>
      <c r="L67" s="299"/>
      <c r="M67" s="299" t="s">
        <v>216</v>
      </c>
      <c r="N67" s="299" t="s">
        <v>217</v>
      </c>
      <c r="O67" s="299" t="s">
        <v>218</v>
      </c>
      <c r="P67" s="300" t="s">
        <v>134</v>
      </c>
      <c r="Q67" s="302">
        <v>1358500000</v>
      </c>
      <c r="R67" s="302">
        <v>0</v>
      </c>
      <c r="S67" s="302">
        <v>0</v>
      </c>
      <c r="T67" s="302">
        <v>1358500000</v>
      </c>
      <c r="U67" s="302">
        <v>0</v>
      </c>
      <c r="V67" s="315">
        <v>1219587572</v>
      </c>
      <c r="W67" s="302">
        <v>138912428</v>
      </c>
      <c r="X67" s="302">
        <v>1218586782</v>
      </c>
      <c r="Y67" s="302">
        <v>190258333</v>
      </c>
      <c r="Z67" s="302">
        <v>187308333</v>
      </c>
      <c r="AA67" s="302">
        <v>187308333</v>
      </c>
    </row>
    <row r="68" spans="1:27" ht="101.25" x14ac:dyDescent="0.25">
      <c r="A68" s="299" t="s">
        <v>211</v>
      </c>
      <c r="B68" s="300" t="s">
        <v>212</v>
      </c>
      <c r="C68" s="301" t="s">
        <v>135</v>
      </c>
      <c r="D68" s="299" t="s">
        <v>235</v>
      </c>
      <c r="E68" s="299" t="s">
        <v>246</v>
      </c>
      <c r="F68" s="299" t="s">
        <v>237</v>
      </c>
      <c r="G68" s="299" t="s">
        <v>233</v>
      </c>
      <c r="H68" s="299" t="s">
        <v>239</v>
      </c>
      <c r="I68" s="299" t="s">
        <v>254</v>
      </c>
      <c r="J68" s="299" t="s">
        <v>226</v>
      </c>
      <c r="K68" s="299"/>
      <c r="L68" s="299"/>
      <c r="M68" s="299" t="s">
        <v>216</v>
      </c>
      <c r="N68" s="299" t="s">
        <v>217</v>
      </c>
      <c r="O68" s="299" t="s">
        <v>218</v>
      </c>
      <c r="P68" s="300" t="s">
        <v>136</v>
      </c>
      <c r="Q68" s="302">
        <v>1276000000</v>
      </c>
      <c r="R68" s="302">
        <v>0</v>
      </c>
      <c r="S68" s="302">
        <v>0</v>
      </c>
      <c r="T68" s="302">
        <v>1276000000</v>
      </c>
      <c r="U68" s="302">
        <v>0</v>
      </c>
      <c r="V68" s="315">
        <v>591500000</v>
      </c>
      <c r="W68" s="302">
        <v>684500000</v>
      </c>
      <c r="X68" s="302">
        <v>440840000</v>
      </c>
      <c r="Y68" s="302">
        <v>168406667</v>
      </c>
      <c r="Z68" s="302">
        <v>168406667</v>
      </c>
      <c r="AA68" s="302">
        <v>168406667</v>
      </c>
    </row>
    <row r="69" spans="1:27" ht="101.25" x14ac:dyDescent="0.25">
      <c r="A69" s="299" t="s">
        <v>211</v>
      </c>
      <c r="B69" s="300" t="s">
        <v>212</v>
      </c>
      <c r="C69" s="301" t="s">
        <v>137</v>
      </c>
      <c r="D69" s="299" t="s">
        <v>235</v>
      </c>
      <c r="E69" s="299" t="s">
        <v>246</v>
      </c>
      <c r="F69" s="299" t="s">
        <v>237</v>
      </c>
      <c r="G69" s="299" t="s">
        <v>233</v>
      </c>
      <c r="H69" s="299" t="s">
        <v>239</v>
      </c>
      <c r="I69" s="299" t="s">
        <v>252</v>
      </c>
      <c r="J69" s="299" t="s">
        <v>226</v>
      </c>
      <c r="K69" s="299"/>
      <c r="L69" s="299"/>
      <c r="M69" s="299" t="s">
        <v>216</v>
      </c>
      <c r="N69" s="299" t="s">
        <v>217</v>
      </c>
      <c r="O69" s="299" t="s">
        <v>218</v>
      </c>
      <c r="P69" s="300" t="s">
        <v>138</v>
      </c>
      <c r="Q69" s="302">
        <v>1694176003</v>
      </c>
      <c r="R69" s="302">
        <v>0</v>
      </c>
      <c r="S69" s="302">
        <v>0</v>
      </c>
      <c r="T69" s="302">
        <v>1694176003</v>
      </c>
      <c r="U69" s="302">
        <v>0</v>
      </c>
      <c r="V69" s="315">
        <v>1475451000</v>
      </c>
      <c r="W69" s="302">
        <v>218725003</v>
      </c>
      <c r="X69" s="302">
        <v>1354384615</v>
      </c>
      <c r="Y69" s="302">
        <v>535609808</v>
      </c>
      <c r="Z69" s="302">
        <v>535609808</v>
      </c>
      <c r="AA69" s="302">
        <v>535609808</v>
      </c>
    </row>
    <row r="70" spans="1:27" x14ac:dyDescent="0.25">
      <c r="A70" s="299" t="s">
        <v>0</v>
      </c>
      <c r="B70" s="300" t="s">
        <v>0</v>
      </c>
      <c r="C70" s="301" t="s">
        <v>0</v>
      </c>
      <c r="D70" s="299" t="s">
        <v>0</v>
      </c>
      <c r="E70" s="299" t="s">
        <v>0</v>
      </c>
      <c r="F70" s="299" t="s">
        <v>0</v>
      </c>
      <c r="G70" s="299" t="s">
        <v>0</v>
      </c>
      <c r="H70" s="299" t="s">
        <v>0</v>
      </c>
      <c r="I70" s="299" t="s">
        <v>0</v>
      </c>
      <c r="J70" s="299" t="s">
        <v>0</v>
      </c>
      <c r="K70" s="299" t="s">
        <v>0</v>
      </c>
      <c r="L70" s="299" t="s">
        <v>0</v>
      </c>
      <c r="M70" s="299" t="s">
        <v>0</v>
      </c>
      <c r="N70" s="299" t="s">
        <v>0</v>
      </c>
      <c r="O70" s="299" t="s">
        <v>0</v>
      </c>
      <c r="P70" s="300" t="s">
        <v>0</v>
      </c>
      <c r="Q70" s="302">
        <v>51776870515</v>
      </c>
      <c r="R70" s="302">
        <v>4245430923</v>
      </c>
      <c r="S70" s="302">
        <v>2106044854</v>
      </c>
      <c r="T70" s="302">
        <v>53916256584</v>
      </c>
      <c r="U70" s="302">
        <v>0</v>
      </c>
      <c r="V70" s="302">
        <v>48927891859.639999</v>
      </c>
      <c r="W70" s="302">
        <v>4988364724.3599997</v>
      </c>
      <c r="X70" s="302">
        <v>35120280224.480003</v>
      </c>
      <c r="Y70" s="302">
        <v>21601501743.860001</v>
      </c>
      <c r="Z70" s="302">
        <v>21566425077.119999</v>
      </c>
      <c r="AA70" s="302">
        <v>21462985735.119999</v>
      </c>
    </row>
    <row r="71" spans="1:27" x14ac:dyDescent="0.25">
      <c r="A71" s="299" t="s">
        <v>0</v>
      </c>
      <c r="B71" s="303" t="s">
        <v>0</v>
      </c>
      <c r="C71" s="301" t="s">
        <v>0</v>
      </c>
      <c r="D71" s="299" t="s">
        <v>0</v>
      </c>
      <c r="E71" s="299" t="s">
        <v>0</v>
      </c>
      <c r="F71" s="299" t="s">
        <v>0</v>
      </c>
      <c r="G71" s="299" t="s">
        <v>0</v>
      </c>
      <c r="H71" s="299" t="s">
        <v>0</v>
      </c>
      <c r="I71" s="299" t="s">
        <v>0</v>
      </c>
      <c r="J71" s="299" t="s">
        <v>0</v>
      </c>
      <c r="K71" s="299" t="s">
        <v>0</v>
      </c>
      <c r="L71" s="299" t="s">
        <v>0</v>
      </c>
      <c r="M71" s="299" t="s">
        <v>0</v>
      </c>
      <c r="N71" s="299" t="s">
        <v>0</v>
      </c>
      <c r="O71" s="299" t="s">
        <v>0</v>
      </c>
      <c r="P71" s="300" t="s">
        <v>0</v>
      </c>
      <c r="Q71" s="304" t="s">
        <v>0</v>
      </c>
      <c r="R71" s="304" t="s">
        <v>0</v>
      </c>
      <c r="S71" s="304" t="s">
        <v>0</v>
      </c>
      <c r="T71" s="304" t="s">
        <v>0</v>
      </c>
      <c r="U71" s="304" t="s">
        <v>0</v>
      </c>
      <c r="V71" s="304" t="s">
        <v>0</v>
      </c>
      <c r="W71" s="304" t="s">
        <v>0</v>
      </c>
      <c r="X71" s="304" t="s">
        <v>0</v>
      </c>
      <c r="Y71" s="304" t="s">
        <v>0</v>
      </c>
      <c r="Z71" s="304" t="s">
        <v>0</v>
      </c>
      <c r="AA71" s="304" t="s">
        <v>0</v>
      </c>
    </row>
    <row r="72" spans="1:27" ht="33.950000000000003" customHeight="1" x14ac:dyDescent="0.25"/>
    <row r="74" spans="1:27" x14ac:dyDescent="0.25">
      <c r="Q74" s="317">
        <f>+Q70-Julio!C90</f>
        <v>-11703493000</v>
      </c>
      <c r="S74" s="311">
        <f>+S70+[1]REP_EPG034_EjecucionPresupuesta!$S$10</f>
        <v>4702305438</v>
      </c>
    </row>
    <row r="75" spans="1:27" x14ac:dyDescent="0.25">
      <c r="Q75" s="318">
        <f>+[1]REP_EPG034_EjecucionPresupuesta!$Q$8+[1]REP_EPG034_EjecucionPresupuesta!$Q$10</f>
        <v>11551645000</v>
      </c>
    </row>
    <row r="76" spans="1:27" x14ac:dyDescent="0.25">
      <c r="Q76" s="317">
        <f>+Q75+Q74</f>
        <v>-151848000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4"/>
  <sheetViews>
    <sheetView workbookViewId="0">
      <selection activeCell="D26" sqref="D26"/>
    </sheetView>
  </sheetViews>
  <sheetFormatPr baseColWidth="10" defaultColWidth="10.85546875" defaultRowHeight="11.25" x14ac:dyDescent="0.2"/>
  <cols>
    <col min="1" max="1" width="19.140625" style="1" bestFit="1" customWidth="1"/>
    <col min="2" max="2" width="37.5703125" style="264" customWidth="1"/>
    <col min="3" max="3" width="17" style="86" bestFit="1" customWidth="1"/>
    <col min="4" max="5" width="15.85546875" style="87" bestFit="1" customWidth="1"/>
    <col min="6" max="10" width="17" style="86" bestFit="1" customWidth="1"/>
    <col min="11" max="13" width="19.85546875" style="86" customWidth="1"/>
    <col min="14" max="14" width="8.5703125" style="85" bestFit="1" customWidth="1"/>
    <col min="15" max="15" width="6.28515625" style="84" customWidth="1"/>
    <col min="16" max="16384" width="10.85546875" style="1"/>
  </cols>
  <sheetData>
    <row r="1" spans="1:15" s="155" customFormat="1" ht="19.5" customHeight="1" x14ac:dyDescent="0.25">
      <c r="A1" s="323" t="s">
        <v>176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</row>
    <row r="2" spans="1:15" s="155" customFormat="1" ht="19.5" customHeight="1" x14ac:dyDescent="0.25">
      <c r="A2" s="323" t="s">
        <v>177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</row>
    <row r="3" spans="1:15" s="155" customFormat="1" ht="19.5" customHeight="1" thickBot="1" x14ac:dyDescent="0.3">
      <c r="A3" s="325" t="s">
        <v>262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</row>
    <row r="4" spans="1:15" s="150" customFormat="1" ht="33.6" customHeight="1" thickTop="1" thickBot="1" x14ac:dyDescent="0.3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2">
      <c r="A5" s="329" t="s">
        <v>143</v>
      </c>
      <c r="B5" s="330"/>
      <c r="C5" s="149">
        <v>42480363515</v>
      </c>
      <c r="D5" s="149">
        <v>5727827781</v>
      </c>
      <c r="E5" s="149">
        <v>5464702296</v>
      </c>
      <c r="F5" s="149">
        <v>42743489000</v>
      </c>
      <c r="G5" s="149">
        <v>9675384416</v>
      </c>
      <c r="H5" s="149">
        <v>31358016680.330002</v>
      </c>
      <c r="I5" s="149">
        <v>1710087903.6700001</v>
      </c>
      <c r="J5" s="149">
        <v>24433779589.379997</v>
      </c>
      <c r="K5" s="149">
        <v>19397394126.699997</v>
      </c>
      <c r="L5" s="149">
        <v>19397394126.699997</v>
      </c>
      <c r="M5" s="149">
        <v>19391979452.699997</v>
      </c>
      <c r="N5" s="148">
        <v>0.57163746247715053</v>
      </c>
      <c r="O5" s="147">
        <v>0.45380933050879391</v>
      </c>
    </row>
    <row r="6" spans="1:15" s="143" customFormat="1" ht="12" x14ac:dyDescent="0.2">
      <c r="A6" s="331" t="s">
        <v>144</v>
      </c>
      <c r="B6" s="332"/>
      <c r="C6" s="146">
        <v>19806287000</v>
      </c>
      <c r="D6" s="146">
        <v>2392630638</v>
      </c>
      <c r="E6" s="146">
        <v>1772630638</v>
      </c>
      <c r="F6" s="146">
        <v>20426287000</v>
      </c>
      <c r="G6" s="146">
        <v>2271645000</v>
      </c>
      <c r="H6" s="146">
        <v>18154642000</v>
      </c>
      <c r="I6" s="146">
        <v>0</v>
      </c>
      <c r="J6" s="146">
        <v>12467609331</v>
      </c>
      <c r="K6" s="146">
        <v>12466759848</v>
      </c>
      <c r="L6" s="146">
        <v>12466759848</v>
      </c>
      <c r="M6" s="146">
        <v>12466759848</v>
      </c>
      <c r="N6" s="145">
        <v>0.61037080948681466</v>
      </c>
      <c r="O6" s="144">
        <v>0.61032922175234294</v>
      </c>
    </row>
    <row r="7" spans="1:15" s="142" customFormat="1" ht="10.5" customHeight="1" x14ac:dyDescent="0.2">
      <c r="A7" s="130" t="s">
        <v>148</v>
      </c>
      <c r="B7" s="11" t="s">
        <v>149</v>
      </c>
      <c r="C7" s="141">
        <v>19806287000</v>
      </c>
      <c r="D7" s="141">
        <v>2392630638</v>
      </c>
      <c r="E7" s="141">
        <v>1772630638</v>
      </c>
      <c r="F7" s="141">
        <v>20426287000</v>
      </c>
      <c r="G7" s="141">
        <v>2271645000</v>
      </c>
      <c r="H7" s="141">
        <v>18154642000</v>
      </c>
      <c r="I7" s="141">
        <v>0</v>
      </c>
      <c r="J7" s="141">
        <v>12467609331</v>
      </c>
      <c r="K7" s="141">
        <v>12466759848</v>
      </c>
      <c r="L7" s="141">
        <v>12466759848</v>
      </c>
      <c r="M7" s="141">
        <v>12466759848</v>
      </c>
      <c r="N7" s="140">
        <v>0.61037080948681466</v>
      </c>
      <c r="O7" s="139">
        <v>0.61032922175234294</v>
      </c>
    </row>
    <row r="8" spans="1:15" s="142" customFormat="1" ht="10.5" customHeight="1" x14ac:dyDescent="0.2">
      <c r="A8" s="130" t="s">
        <v>150</v>
      </c>
      <c r="B8" s="11" t="s">
        <v>151</v>
      </c>
      <c r="C8" s="141">
        <v>13164350000</v>
      </c>
      <c r="D8" s="141">
        <v>533997980</v>
      </c>
      <c r="E8" s="141">
        <v>1533997980</v>
      </c>
      <c r="F8" s="141">
        <v>12164350000</v>
      </c>
      <c r="G8" s="141">
        <v>0</v>
      </c>
      <c r="H8" s="310">
        <v>12164350000</v>
      </c>
      <c r="I8" s="141">
        <v>0</v>
      </c>
      <c r="J8" s="141">
        <v>8418824820</v>
      </c>
      <c r="K8" s="141">
        <v>8418073572</v>
      </c>
      <c r="L8" s="141">
        <v>8418073572</v>
      </c>
      <c r="M8" s="141">
        <v>8418073572</v>
      </c>
      <c r="N8" s="140">
        <v>0.69208998590142512</v>
      </c>
      <c r="O8" s="139">
        <v>0.69202822773103367</v>
      </c>
    </row>
    <row r="9" spans="1:15" s="142" customFormat="1" ht="10.5" customHeight="1" x14ac:dyDescent="0.2">
      <c r="A9" s="130" t="s">
        <v>152</v>
      </c>
      <c r="B9" s="11" t="s">
        <v>153</v>
      </c>
      <c r="C9" s="141">
        <v>13164350000</v>
      </c>
      <c r="D9" s="141">
        <v>533997980</v>
      </c>
      <c r="E9" s="141">
        <v>1533997980</v>
      </c>
      <c r="F9" s="141">
        <v>12164350000</v>
      </c>
      <c r="G9" s="141">
        <v>0</v>
      </c>
      <c r="H9" s="310">
        <v>12164350000</v>
      </c>
      <c r="I9" s="141">
        <v>0</v>
      </c>
      <c r="J9" s="141">
        <v>8418824820</v>
      </c>
      <c r="K9" s="141">
        <v>8418073572</v>
      </c>
      <c r="L9" s="141">
        <v>8418073572</v>
      </c>
      <c r="M9" s="141">
        <v>8418073572</v>
      </c>
      <c r="N9" s="140">
        <v>0.69208998590142512</v>
      </c>
      <c r="O9" s="139">
        <v>0.69202822773103367</v>
      </c>
    </row>
    <row r="10" spans="1:15" x14ac:dyDescent="0.2">
      <c r="A10" s="291" t="s">
        <v>15</v>
      </c>
      <c r="B10" s="272" t="s">
        <v>16</v>
      </c>
      <c r="C10" s="306">
        <v>9307850000</v>
      </c>
      <c r="D10" s="306">
        <v>427269592</v>
      </c>
      <c r="E10" s="306">
        <v>0</v>
      </c>
      <c r="F10" s="306">
        <v>9735119592</v>
      </c>
      <c r="G10" s="306">
        <v>0</v>
      </c>
      <c r="H10" s="306">
        <v>9735119592</v>
      </c>
      <c r="I10" s="306">
        <v>0</v>
      </c>
      <c r="J10" s="306">
        <v>6764958207</v>
      </c>
      <c r="K10" s="306">
        <v>6764206959</v>
      </c>
      <c r="L10" s="306">
        <v>6764206959</v>
      </c>
      <c r="M10" s="306">
        <v>6764206959</v>
      </c>
      <c r="N10" s="97">
        <v>0.69490242447141781</v>
      </c>
      <c r="O10" s="96">
        <v>0.69482525561972575</v>
      </c>
    </row>
    <row r="11" spans="1:15" x14ac:dyDescent="0.2">
      <c r="A11" s="292" t="s">
        <v>17</v>
      </c>
      <c r="B11" s="273" t="s">
        <v>18</v>
      </c>
      <c r="C11" s="306">
        <v>550000000</v>
      </c>
      <c r="D11" s="306">
        <v>106728388</v>
      </c>
      <c r="E11" s="306">
        <v>0</v>
      </c>
      <c r="F11" s="306">
        <v>656728388</v>
      </c>
      <c r="G11" s="306">
        <v>0</v>
      </c>
      <c r="H11" s="306">
        <v>656728388</v>
      </c>
      <c r="I11" s="306">
        <v>0</v>
      </c>
      <c r="J11" s="306">
        <v>569259169</v>
      </c>
      <c r="K11" s="306">
        <v>569259169</v>
      </c>
      <c r="L11" s="306">
        <v>569259169</v>
      </c>
      <c r="M11" s="306">
        <v>569259169</v>
      </c>
      <c r="N11" s="97">
        <v>0.86681066237081872</v>
      </c>
      <c r="O11" s="96">
        <v>0.86681066237081872</v>
      </c>
    </row>
    <row r="12" spans="1:15" x14ac:dyDescent="0.2">
      <c r="A12" s="292" t="s">
        <v>19</v>
      </c>
      <c r="B12" s="273" t="s">
        <v>20</v>
      </c>
      <c r="C12" s="306">
        <v>16500000</v>
      </c>
      <c r="D12" s="306">
        <v>0</v>
      </c>
      <c r="E12" s="306">
        <v>0</v>
      </c>
      <c r="F12" s="306">
        <v>16500000</v>
      </c>
      <c r="G12" s="306">
        <v>0</v>
      </c>
      <c r="H12" s="306">
        <v>16500000</v>
      </c>
      <c r="I12" s="306">
        <v>0</v>
      </c>
      <c r="J12" s="306">
        <v>11759687</v>
      </c>
      <c r="K12" s="306">
        <v>11759687</v>
      </c>
      <c r="L12" s="306">
        <v>11759687</v>
      </c>
      <c r="M12" s="306">
        <v>11759687</v>
      </c>
      <c r="N12" s="97">
        <v>0.71270830303030308</v>
      </c>
      <c r="O12" s="96">
        <v>0.71270830303030308</v>
      </c>
    </row>
    <row r="13" spans="1:15" x14ac:dyDescent="0.2">
      <c r="A13" s="292" t="s">
        <v>21</v>
      </c>
      <c r="B13" s="273" t="s">
        <v>22</v>
      </c>
      <c r="C13" s="306">
        <v>900000000</v>
      </c>
      <c r="D13" s="306">
        <v>0</v>
      </c>
      <c r="E13" s="306">
        <v>394847252</v>
      </c>
      <c r="F13" s="306">
        <v>505152748</v>
      </c>
      <c r="G13" s="306">
        <v>0</v>
      </c>
      <c r="H13" s="306">
        <v>505152748</v>
      </c>
      <c r="I13" s="306">
        <v>0</v>
      </c>
      <c r="J13" s="306">
        <v>491488135</v>
      </c>
      <c r="K13" s="306">
        <v>491488135</v>
      </c>
      <c r="L13" s="306">
        <v>491488135</v>
      </c>
      <c r="M13" s="306">
        <v>491488135</v>
      </c>
      <c r="N13" s="97">
        <v>0.97294954238277254</v>
      </c>
      <c r="O13" s="96">
        <v>0.97294954238277254</v>
      </c>
    </row>
    <row r="14" spans="1:15" x14ac:dyDescent="0.2">
      <c r="A14" s="292" t="s">
        <v>23</v>
      </c>
      <c r="B14" s="273" t="s">
        <v>24</v>
      </c>
      <c r="C14" s="306">
        <v>450000000</v>
      </c>
      <c r="D14" s="306">
        <v>0</v>
      </c>
      <c r="E14" s="306">
        <v>100609689</v>
      </c>
      <c r="F14" s="306">
        <v>349390311</v>
      </c>
      <c r="G14" s="306">
        <v>0</v>
      </c>
      <c r="H14" s="306">
        <v>349390311</v>
      </c>
      <c r="I14" s="306">
        <v>0</v>
      </c>
      <c r="J14" s="306">
        <v>218316826</v>
      </c>
      <c r="K14" s="306">
        <v>218316826</v>
      </c>
      <c r="L14" s="306">
        <v>218316826</v>
      </c>
      <c r="M14" s="306">
        <v>218316826</v>
      </c>
      <c r="N14" s="97">
        <v>0.62485083050857704</v>
      </c>
      <c r="O14" s="96">
        <v>0.62485083050857704</v>
      </c>
    </row>
    <row r="15" spans="1:15" x14ac:dyDescent="0.2">
      <c r="A15" s="292" t="s">
        <v>25</v>
      </c>
      <c r="B15" s="273" t="s">
        <v>26</v>
      </c>
      <c r="C15" s="306">
        <v>90000000</v>
      </c>
      <c r="D15" s="306">
        <v>0</v>
      </c>
      <c r="E15" s="306">
        <v>6118699</v>
      </c>
      <c r="F15" s="306">
        <v>83881301</v>
      </c>
      <c r="G15" s="306">
        <v>0</v>
      </c>
      <c r="H15" s="306">
        <v>83881301</v>
      </c>
      <c r="I15" s="306">
        <v>0</v>
      </c>
      <c r="J15" s="306">
        <v>39757771</v>
      </c>
      <c r="K15" s="306">
        <v>39757771</v>
      </c>
      <c r="L15" s="306">
        <v>39757771</v>
      </c>
      <c r="M15" s="306">
        <v>39757771</v>
      </c>
      <c r="N15" s="97">
        <v>0.47397656600485966</v>
      </c>
      <c r="O15" s="96">
        <v>0.47397656600485966</v>
      </c>
    </row>
    <row r="16" spans="1:15" x14ac:dyDescent="0.2">
      <c r="A16" s="292" t="s">
        <v>27</v>
      </c>
      <c r="B16" s="273" t="s">
        <v>28</v>
      </c>
      <c r="C16" s="306">
        <v>1250000000</v>
      </c>
      <c r="D16" s="306">
        <v>0</v>
      </c>
      <c r="E16" s="306">
        <v>1000000000</v>
      </c>
      <c r="F16" s="306">
        <v>250000000</v>
      </c>
      <c r="G16" s="306">
        <v>0</v>
      </c>
      <c r="H16" s="306">
        <v>250000000</v>
      </c>
      <c r="I16" s="306">
        <v>0</v>
      </c>
      <c r="J16" s="306">
        <v>17990081</v>
      </c>
      <c r="K16" s="306">
        <v>17990081</v>
      </c>
      <c r="L16" s="306">
        <v>17990081</v>
      </c>
      <c r="M16" s="306">
        <v>17990081</v>
      </c>
      <c r="N16" s="97">
        <v>7.1960324000000006E-2</v>
      </c>
      <c r="O16" s="96">
        <v>7.1960324000000006E-2</v>
      </c>
    </row>
    <row r="17" spans="1:15" x14ac:dyDescent="0.2">
      <c r="A17" s="292" t="s">
        <v>29</v>
      </c>
      <c r="B17" s="273" t="s">
        <v>30</v>
      </c>
      <c r="C17" s="306">
        <v>600000000</v>
      </c>
      <c r="D17" s="306">
        <v>0</v>
      </c>
      <c r="E17" s="306">
        <v>32422340</v>
      </c>
      <c r="F17" s="306">
        <v>567577660</v>
      </c>
      <c r="G17" s="306">
        <v>0</v>
      </c>
      <c r="H17" s="306">
        <v>567577660</v>
      </c>
      <c r="I17" s="306">
        <v>0</v>
      </c>
      <c r="J17" s="306">
        <v>305294944</v>
      </c>
      <c r="K17" s="306">
        <v>305294944</v>
      </c>
      <c r="L17" s="306">
        <v>305294944</v>
      </c>
      <c r="M17" s="306">
        <v>305294944</v>
      </c>
      <c r="N17" s="97">
        <v>0.53789105089160838</v>
      </c>
      <c r="O17" s="96">
        <v>0.53789105089160838</v>
      </c>
    </row>
    <row r="18" spans="1:15" s="128" customFormat="1" x14ac:dyDescent="0.2">
      <c r="A18" s="130" t="s">
        <v>154</v>
      </c>
      <c r="B18" s="11" t="s">
        <v>155</v>
      </c>
      <c r="C18" s="141">
        <v>4647924000</v>
      </c>
      <c r="D18" s="141">
        <v>146807061</v>
      </c>
      <c r="E18" s="141">
        <v>146807061</v>
      </c>
      <c r="F18" s="141">
        <v>4647924000</v>
      </c>
      <c r="G18" s="141">
        <v>0</v>
      </c>
      <c r="H18" s="310">
        <v>4647924000</v>
      </c>
      <c r="I18" s="141">
        <v>0</v>
      </c>
      <c r="J18" s="141">
        <v>3240041930</v>
      </c>
      <c r="K18" s="141">
        <v>3239943695</v>
      </c>
      <c r="L18" s="141">
        <v>3239943695</v>
      </c>
      <c r="M18" s="141">
        <v>3239943695</v>
      </c>
      <c r="N18" s="140">
        <v>0.69709442968516699</v>
      </c>
      <c r="O18" s="139">
        <v>0.69707329444285238</v>
      </c>
    </row>
    <row r="19" spans="1:15" x14ac:dyDescent="0.2">
      <c r="A19" s="292" t="s">
        <v>31</v>
      </c>
      <c r="B19" s="273" t="s">
        <v>32</v>
      </c>
      <c r="C19" s="306">
        <v>1520000000</v>
      </c>
      <c r="D19" s="306">
        <v>0</v>
      </c>
      <c r="E19" s="306">
        <v>121258617</v>
      </c>
      <c r="F19" s="306">
        <v>1398741383</v>
      </c>
      <c r="G19" s="306">
        <v>0</v>
      </c>
      <c r="H19" s="306">
        <v>1398741383</v>
      </c>
      <c r="I19" s="306">
        <v>0</v>
      </c>
      <c r="J19" s="306">
        <v>982239003</v>
      </c>
      <c r="K19" s="306">
        <v>982239003</v>
      </c>
      <c r="L19" s="306">
        <v>982239003</v>
      </c>
      <c r="M19" s="306">
        <v>982239003</v>
      </c>
      <c r="N19" s="97">
        <v>0.70223060169515272</v>
      </c>
      <c r="O19" s="96">
        <v>0.70223060169515272</v>
      </c>
    </row>
    <row r="20" spans="1:15" x14ac:dyDescent="0.2">
      <c r="A20" s="292" t="s">
        <v>33</v>
      </c>
      <c r="B20" s="273" t="s">
        <v>34</v>
      </c>
      <c r="C20" s="306">
        <v>997924000</v>
      </c>
      <c r="D20" s="306">
        <v>0</v>
      </c>
      <c r="E20" s="306">
        <v>3463374</v>
      </c>
      <c r="F20" s="306">
        <v>994460626</v>
      </c>
      <c r="G20" s="306">
        <v>0</v>
      </c>
      <c r="H20" s="306">
        <v>994460626</v>
      </c>
      <c r="I20" s="306">
        <v>0</v>
      </c>
      <c r="J20" s="306">
        <v>700866175</v>
      </c>
      <c r="K20" s="306">
        <v>700767940</v>
      </c>
      <c r="L20" s="306">
        <v>700767940</v>
      </c>
      <c r="M20" s="306">
        <v>700767940</v>
      </c>
      <c r="N20" s="97">
        <v>0.70477016050306651</v>
      </c>
      <c r="O20" s="96">
        <v>0.70467137831156323</v>
      </c>
    </row>
    <row r="21" spans="1:15" x14ac:dyDescent="0.2">
      <c r="A21" s="292" t="s">
        <v>35</v>
      </c>
      <c r="B21" s="273" t="s">
        <v>36</v>
      </c>
      <c r="C21" s="306">
        <v>1000000000</v>
      </c>
      <c r="D21" s="306">
        <v>121258617</v>
      </c>
      <c r="E21" s="306">
        <v>0</v>
      </c>
      <c r="F21" s="306">
        <v>1121258617</v>
      </c>
      <c r="G21" s="306">
        <v>0</v>
      </c>
      <c r="H21" s="306">
        <v>1121258617</v>
      </c>
      <c r="I21" s="306">
        <v>0</v>
      </c>
      <c r="J21" s="306">
        <v>750114252</v>
      </c>
      <c r="K21" s="306">
        <v>750114252</v>
      </c>
      <c r="L21" s="306">
        <v>750114252</v>
      </c>
      <c r="M21" s="306">
        <v>750114252</v>
      </c>
      <c r="N21" s="97">
        <v>0.66899307673280517</v>
      </c>
      <c r="O21" s="96">
        <v>0.66899307673280517</v>
      </c>
    </row>
    <row r="22" spans="1:15" x14ac:dyDescent="0.2">
      <c r="A22" s="292" t="s">
        <v>37</v>
      </c>
      <c r="B22" s="273" t="s">
        <v>38</v>
      </c>
      <c r="C22" s="306">
        <v>450000000</v>
      </c>
      <c r="D22" s="306">
        <v>8690942</v>
      </c>
      <c r="E22" s="306">
        <v>0</v>
      </c>
      <c r="F22" s="306">
        <v>458690942</v>
      </c>
      <c r="G22" s="306">
        <v>0</v>
      </c>
      <c r="H22" s="306">
        <v>458690942</v>
      </c>
      <c r="I22" s="306">
        <v>0</v>
      </c>
      <c r="J22" s="306">
        <v>334289400</v>
      </c>
      <c r="K22" s="306">
        <v>334289400</v>
      </c>
      <c r="L22" s="306">
        <v>334289400</v>
      </c>
      <c r="M22" s="306">
        <v>334289400</v>
      </c>
      <c r="N22" s="97">
        <v>0.72879006187133299</v>
      </c>
      <c r="O22" s="96">
        <v>0.72879006187133299</v>
      </c>
    </row>
    <row r="23" spans="1:15" ht="22.5" x14ac:dyDescent="0.2">
      <c r="A23" s="292" t="s">
        <v>39</v>
      </c>
      <c r="B23" s="273" t="s">
        <v>40</v>
      </c>
      <c r="C23" s="306">
        <v>70000000</v>
      </c>
      <c r="D23" s="306">
        <v>0</v>
      </c>
      <c r="E23" s="306">
        <v>5227568</v>
      </c>
      <c r="F23" s="306">
        <v>64772432</v>
      </c>
      <c r="G23" s="306">
        <v>0</v>
      </c>
      <c r="H23" s="306">
        <v>64772432</v>
      </c>
      <c r="I23" s="306">
        <v>0</v>
      </c>
      <c r="J23" s="306">
        <v>49722000</v>
      </c>
      <c r="K23" s="306">
        <v>49722000</v>
      </c>
      <c r="L23" s="306">
        <v>49722000</v>
      </c>
      <c r="M23" s="306">
        <v>49722000</v>
      </c>
      <c r="N23" s="97">
        <v>0.76764139410420784</v>
      </c>
      <c r="O23" s="96">
        <v>0.76764139410420784</v>
      </c>
    </row>
    <row r="24" spans="1:15" x14ac:dyDescent="0.2">
      <c r="A24" s="292" t="s">
        <v>41</v>
      </c>
      <c r="B24" s="273" t="s">
        <v>42</v>
      </c>
      <c r="C24" s="306">
        <v>350000000</v>
      </c>
      <c r="D24" s="306">
        <v>16857502</v>
      </c>
      <c r="E24" s="306">
        <v>0</v>
      </c>
      <c r="F24" s="306">
        <v>366857502</v>
      </c>
      <c r="G24" s="306">
        <v>0</v>
      </c>
      <c r="H24" s="306">
        <v>366857502</v>
      </c>
      <c r="I24" s="306">
        <v>0</v>
      </c>
      <c r="J24" s="306">
        <v>250879800</v>
      </c>
      <c r="K24" s="306">
        <v>250879800</v>
      </c>
      <c r="L24" s="306">
        <v>250879800</v>
      </c>
      <c r="M24" s="306">
        <v>250879800</v>
      </c>
      <c r="N24" s="97">
        <v>0.68386171369612603</v>
      </c>
      <c r="O24" s="96">
        <v>0.68386171369612603</v>
      </c>
    </row>
    <row r="25" spans="1:15" x14ac:dyDescent="0.2">
      <c r="A25" s="292" t="s">
        <v>43</v>
      </c>
      <c r="B25" s="273" t="s">
        <v>44</v>
      </c>
      <c r="C25" s="306">
        <v>70000000</v>
      </c>
      <c r="D25" s="306">
        <v>0</v>
      </c>
      <c r="E25" s="306">
        <v>8428751</v>
      </c>
      <c r="F25" s="306">
        <v>61571249</v>
      </c>
      <c r="G25" s="306">
        <v>0</v>
      </c>
      <c r="H25" s="306">
        <v>61571249</v>
      </c>
      <c r="I25" s="306">
        <v>0</v>
      </c>
      <c r="J25" s="306">
        <v>45479900</v>
      </c>
      <c r="K25" s="306">
        <v>45479900</v>
      </c>
      <c r="L25" s="306">
        <v>45479900</v>
      </c>
      <c r="M25" s="306">
        <v>45479900</v>
      </c>
      <c r="N25" s="97">
        <v>0.73865482248053793</v>
      </c>
      <c r="O25" s="96">
        <v>0.73865482248053793</v>
      </c>
    </row>
    <row r="26" spans="1:15" x14ac:dyDescent="0.2">
      <c r="A26" s="292" t="s">
        <v>45</v>
      </c>
      <c r="B26" s="273" t="s">
        <v>46</v>
      </c>
      <c r="C26" s="306">
        <v>70000000</v>
      </c>
      <c r="D26" s="306">
        <v>0</v>
      </c>
      <c r="E26" s="306">
        <v>8428751</v>
      </c>
      <c r="F26" s="306">
        <v>61571249</v>
      </c>
      <c r="G26" s="306">
        <v>0</v>
      </c>
      <c r="H26" s="306">
        <v>61571249</v>
      </c>
      <c r="I26" s="306">
        <v>0</v>
      </c>
      <c r="J26" s="306">
        <v>42996400</v>
      </c>
      <c r="K26" s="306">
        <v>42996400</v>
      </c>
      <c r="L26" s="306">
        <v>42996400</v>
      </c>
      <c r="M26" s="306">
        <v>42996400</v>
      </c>
      <c r="N26" s="97">
        <v>0.69831943802211971</v>
      </c>
      <c r="O26" s="96">
        <v>0.69831943802211971</v>
      </c>
    </row>
    <row r="27" spans="1:15" ht="22.5" x14ac:dyDescent="0.2">
      <c r="A27" s="292" t="s">
        <v>47</v>
      </c>
      <c r="B27" s="273" t="s">
        <v>48</v>
      </c>
      <c r="C27" s="306">
        <v>120000000</v>
      </c>
      <c r="D27" s="306">
        <v>0</v>
      </c>
      <c r="E27" s="306">
        <v>0</v>
      </c>
      <c r="F27" s="306">
        <v>120000000</v>
      </c>
      <c r="G27" s="306">
        <v>0</v>
      </c>
      <c r="H27" s="306">
        <v>120000000</v>
      </c>
      <c r="I27" s="306">
        <v>0</v>
      </c>
      <c r="J27" s="306">
        <v>83455000</v>
      </c>
      <c r="K27" s="306">
        <v>83455000</v>
      </c>
      <c r="L27" s="306">
        <v>83455000</v>
      </c>
      <c r="M27" s="306">
        <v>83455000</v>
      </c>
      <c r="N27" s="97">
        <v>0.69545833333333329</v>
      </c>
      <c r="O27" s="96">
        <v>0.69545833333333329</v>
      </c>
    </row>
    <row r="28" spans="1:15" s="128" customFormat="1" ht="22.5" x14ac:dyDescent="0.2">
      <c r="A28" s="130" t="s">
        <v>156</v>
      </c>
      <c r="B28" s="11" t="s">
        <v>157</v>
      </c>
      <c r="C28" s="141">
        <v>442368000</v>
      </c>
      <c r="D28" s="310">
        <v>991825597</v>
      </c>
      <c r="E28" s="141">
        <v>91825597</v>
      </c>
      <c r="F28" s="310">
        <v>1342368000</v>
      </c>
      <c r="G28" s="310">
        <v>0</v>
      </c>
      <c r="H28" s="310">
        <v>1342368000</v>
      </c>
      <c r="I28" s="310">
        <v>0</v>
      </c>
      <c r="J28" s="310">
        <v>808742581</v>
      </c>
      <c r="K28" s="310">
        <v>808742581</v>
      </c>
      <c r="L28" s="310">
        <v>808742581</v>
      </c>
      <c r="M28" s="310">
        <v>808742581</v>
      </c>
      <c r="N28" s="140">
        <v>0.60247456807671218</v>
      </c>
      <c r="O28" s="139">
        <v>0.60247456807671218</v>
      </c>
    </row>
    <row r="29" spans="1:15" x14ac:dyDescent="0.2">
      <c r="A29" s="292" t="s">
        <v>49</v>
      </c>
      <c r="B29" s="273" t="s">
        <v>50</v>
      </c>
      <c r="C29" s="306">
        <v>142368000</v>
      </c>
      <c r="D29" s="306">
        <v>554041680</v>
      </c>
      <c r="E29" s="306">
        <v>3100000</v>
      </c>
      <c r="F29" s="306">
        <v>693309680</v>
      </c>
      <c r="G29" s="306">
        <v>0</v>
      </c>
      <c r="H29" s="306">
        <v>693309680</v>
      </c>
      <c r="I29" s="306">
        <v>0</v>
      </c>
      <c r="J29" s="306">
        <v>394977183</v>
      </c>
      <c r="K29" s="306">
        <v>394977183</v>
      </c>
      <c r="L29" s="306">
        <v>394977183</v>
      </c>
      <c r="M29" s="306">
        <v>394977183</v>
      </c>
      <c r="N29" s="97">
        <v>0.56969806479551821</v>
      </c>
      <c r="O29" s="96">
        <v>0.56969806479551821</v>
      </c>
    </row>
    <row r="30" spans="1:15" x14ac:dyDescent="0.2">
      <c r="A30" s="292" t="s">
        <v>51</v>
      </c>
      <c r="B30" s="273" t="s">
        <v>52</v>
      </c>
      <c r="C30" s="306">
        <v>50000000</v>
      </c>
      <c r="D30" s="306">
        <v>108224983</v>
      </c>
      <c r="E30" s="306">
        <v>10410893</v>
      </c>
      <c r="F30" s="306">
        <v>147814090</v>
      </c>
      <c r="G30" s="306">
        <v>0</v>
      </c>
      <c r="H30" s="306">
        <v>147814090</v>
      </c>
      <c r="I30" s="306">
        <v>0</v>
      </c>
      <c r="J30" s="306">
        <v>84547442</v>
      </c>
      <c r="K30" s="306">
        <v>84547442</v>
      </c>
      <c r="L30" s="306">
        <v>84547442</v>
      </c>
      <c r="M30" s="306">
        <v>84547442</v>
      </c>
      <c r="N30" s="97">
        <v>0.57198499818251425</v>
      </c>
      <c r="O30" s="96">
        <v>0.57198499818251425</v>
      </c>
    </row>
    <row r="31" spans="1:15" x14ac:dyDescent="0.2">
      <c r="A31" s="292" t="s">
        <v>53</v>
      </c>
      <c r="B31" s="273" t="s">
        <v>54</v>
      </c>
      <c r="C31" s="306">
        <v>40000000</v>
      </c>
      <c r="D31" s="306">
        <v>60000000</v>
      </c>
      <c r="E31" s="306">
        <v>34861033</v>
      </c>
      <c r="F31" s="306">
        <v>65138967</v>
      </c>
      <c r="G31" s="306">
        <v>0</v>
      </c>
      <c r="H31" s="306">
        <v>65138967</v>
      </c>
      <c r="I31" s="306">
        <v>0</v>
      </c>
      <c r="J31" s="306">
        <v>35535511</v>
      </c>
      <c r="K31" s="306">
        <v>35535511</v>
      </c>
      <c r="L31" s="306">
        <v>35535511</v>
      </c>
      <c r="M31" s="306">
        <v>35535511</v>
      </c>
      <c r="N31" s="97">
        <v>0.54553384305280739</v>
      </c>
      <c r="O31" s="96">
        <v>0.54553384305280739</v>
      </c>
    </row>
    <row r="32" spans="1:15" x14ac:dyDescent="0.2">
      <c r="A32" s="292" t="s">
        <v>55</v>
      </c>
      <c r="B32" s="273" t="s">
        <v>56</v>
      </c>
      <c r="C32" s="306">
        <v>150000000</v>
      </c>
      <c r="D32" s="306">
        <v>200000000</v>
      </c>
      <c r="E32" s="306">
        <v>30453671</v>
      </c>
      <c r="F32" s="306">
        <v>319546329</v>
      </c>
      <c r="G32" s="306">
        <v>0</v>
      </c>
      <c r="H32" s="306">
        <v>319546329</v>
      </c>
      <c r="I32" s="306">
        <v>0</v>
      </c>
      <c r="J32" s="306">
        <v>212204257</v>
      </c>
      <c r="K32" s="306">
        <v>212204257</v>
      </c>
      <c r="L32" s="306">
        <v>212204257</v>
      </c>
      <c r="M32" s="306">
        <v>212204257</v>
      </c>
      <c r="N32" s="97">
        <v>0.66407978356089958</v>
      </c>
      <c r="O32" s="96">
        <v>0.66407978356089958</v>
      </c>
    </row>
    <row r="33" spans="1:15" x14ac:dyDescent="0.2">
      <c r="A33" s="293" t="s">
        <v>57</v>
      </c>
      <c r="B33" s="274" t="s">
        <v>58</v>
      </c>
      <c r="C33" s="306">
        <v>60000000</v>
      </c>
      <c r="D33" s="306">
        <v>69558934</v>
      </c>
      <c r="E33" s="306">
        <v>13000000</v>
      </c>
      <c r="F33" s="306">
        <v>116558934</v>
      </c>
      <c r="G33" s="306">
        <v>0</v>
      </c>
      <c r="H33" s="306">
        <v>116558934</v>
      </c>
      <c r="I33" s="306">
        <v>0</v>
      </c>
      <c r="J33" s="306">
        <v>81478188</v>
      </c>
      <c r="K33" s="306">
        <v>81478188</v>
      </c>
      <c r="L33" s="306">
        <v>81478188</v>
      </c>
      <c r="M33" s="306">
        <v>81478188</v>
      </c>
      <c r="N33" s="93">
        <v>0.69902996882246715</v>
      </c>
      <c r="O33" s="92">
        <v>0.69902996882246715</v>
      </c>
    </row>
    <row r="34" spans="1:15" s="128" customFormat="1" ht="22.5" x14ac:dyDescent="0.2">
      <c r="A34" s="130" t="s">
        <v>158</v>
      </c>
      <c r="B34" s="11" t="s">
        <v>159</v>
      </c>
      <c r="C34" s="141">
        <v>1551645000</v>
      </c>
      <c r="D34" s="310">
        <v>720000000</v>
      </c>
      <c r="E34" s="141">
        <v>0</v>
      </c>
      <c r="F34" s="310">
        <v>2271645000</v>
      </c>
      <c r="G34" s="310">
        <v>2271645000</v>
      </c>
      <c r="H34" s="310">
        <v>0</v>
      </c>
      <c r="I34" s="310">
        <v>0</v>
      </c>
      <c r="J34" s="310">
        <v>0</v>
      </c>
      <c r="K34" s="310">
        <v>0</v>
      </c>
      <c r="L34" s="310">
        <v>0</v>
      </c>
      <c r="M34" s="310">
        <v>0</v>
      </c>
      <c r="N34" s="140">
        <v>0</v>
      </c>
      <c r="O34" s="139">
        <v>0</v>
      </c>
    </row>
    <row r="35" spans="1:15" s="132" customFormat="1" ht="12" x14ac:dyDescent="0.25">
      <c r="A35" s="333" t="s">
        <v>160</v>
      </c>
      <c r="B35" s="328"/>
      <c r="C35" s="107">
        <v>11628469515</v>
      </c>
      <c r="D35" s="107">
        <v>3224460843</v>
      </c>
      <c r="E35" s="107">
        <v>1085074774</v>
      </c>
      <c r="F35" s="107">
        <v>13767855584</v>
      </c>
      <c r="G35" s="107">
        <v>0</v>
      </c>
      <c r="H35" s="107">
        <v>12215171380.33</v>
      </c>
      <c r="I35" s="107">
        <v>1552684203.6700001</v>
      </c>
      <c r="J35" s="107">
        <v>11184093539.459999</v>
      </c>
      <c r="K35" s="107">
        <v>6153014488.7799997</v>
      </c>
      <c r="L35" s="107">
        <v>6153014488.7799997</v>
      </c>
      <c r="M35" s="107">
        <v>6147599814.7799997</v>
      </c>
      <c r="N35" s="106">
        <v>0.8123337342713951</v>
      </c>
      <c r="O35" s="105">
        <v>0.44691160880061709</v>
      </c>
    </row>
    <row r="36" spans="1:15" s="126" customFormat="1" ht="12" customHeight="1" x14ac:dyDescent="0.2">
      <c r="A36" s="131" t="s">
        <v>258</v>
      </c>
      <c r="B36" s="12" t="s">
        <v>257</v>
      </c>
      <c r="C36" s="307">
        <v>0</v>
      </c>
      <c r="D36" s="307">
        <v>98005597</v>
      </c>
      <c r="E36" s="307">
        <v>0</v>
      </c>
      <c r="F36" s="307">
        <v>98005597</v>
      </c>
      <c r="G36" s="307">
        <v>0</v>
      </c>
      <c r="H36" s="307">
        <v>98005597</v>
      </c>
      <c r="I36" s="307">
        <v>0</v>
      </c>
      <c r="J36" s="307">
        <v>10014394</v>
      </c>
      <c r="K36" s="307">
        <v>0</v>
      </c>
      <c r="L36" s="307">
        <v>0</v>
      </c>
      <c r="M36" s="307">
        <v>0</v>
      </c>
      <c r="N36" s="140">
        <v>0.10218185804225038</v>
      </c>
      <c r="O36" s="139">
        <v>0</v>
      </c>
    </row>
    <row r="37" spans="1:15" s="126" customFormat="1" x14ac:dyDescent="0.2">
      <c r="A37" s="131" t="s">
        <v>260</v>
      </c>
      <c r="B37" s="12" t="s">
        <v>259</v>
      </c>
      <c r="C37" s="129"/>
      <c r="D37" s="307">
        <v>98005597</v>
      </c>
      <c r="E37" s="307">
        <v>0</v>
      </c>
      <c r="F37" s="307">
        <v>98005597</v>
      </c>
      <c r="G37" s="307">
        <v>0</v>
      </c>
      <c r="H37" s="307">
        <v>98005597</v>
      </c>
      <c r="I37" s="307">
        <v>0</v>
      </c>
      <c r="J37" s="307">
        <v>10014394</v>
      </c>
      <c r="K37" s="307">
        <v>0</v>
      </c>
      <c r="L37" s="307">
        <v>0</v>
      </c>
      <c r="M37" s="307">
        <v>0</v>
      </c>
      <c r="N37" s="140">
        <v>0.10218185804225038</v>
      </c>
      <c r="O37" s="139">
        <v>0</v>
      </c>
    </row>
    <row r="38" spans="1:15" s="126" customFormat="1" ht="22.5" x14ac:dyDescent="0.25">
      <c r="A38" s="291" t="s">
        <v>191</v>
      </c>
      <c r="B38" s="273" t="s">
        <v>192</v>
      </c>
      <c r="C38" s="306">
        <v>0</v>
      </c>
      <c r="D38" s="306">
        <v>10014394</v>
      </c>
      <c r="E38" s="306">
        <v>0</v>
      </c>
      <c r="F38" s="313">
        <v>10014394</v>
      </c>
      <c r="G38" s="306">
        <v>0</v>
      </c>
      <c r="H38" s="313">
        <v>10014394</v>
      </c>
      <c r="I38" s="306">
        <v>0</v>
      </c>
      <c r="J38" s="306">
        <v>10014394</v>
      </c>
      <c r="K38" s="306">
        <v>0</v>
      </c>
      <c r="L38" s="306">
        <v>0</v>
      </c>
      <c r="M38" s="306">
        <v>0</v>
      </c>
      <c r="N38" s="97">
        <v>1</v>
      </c>
      <c r="O38" s="96">
        <v>0</v>
      </c>
    </row>
    <row r="39" spans="1:15" s="126" customFormat="1" ht="15.75" customHeight="1" x14ac:dyDescent="0.25">
      <c r="A39" s="291" t="s">
        <v>255</v>
      </c>
      <c r="B39" s="267" t="s">
        <v>70</v>
      </c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97"/>
      <c r="O39" s="96"/>
    </row>
    <row r="40" spans="1:15" s="126" customFormat="1" x14ac:dyDescent="0.25">
      <c r="A40" s="291" t="s">
        <v>141</v>
      </c>
      <c r="B40" s="267" t="s">
        <v>142</v>
      </c>
      <c r="C40" s="306">
        <v>0</v>
      </c>
      <c r="D40" s="306">
        <v>87991203</v>
      </c>
      <c r="E40" s="306">
        <v>0</v>
      </c>
      <c r="F40" s="313">
        <v>87991203</v>
      </c>
      <c r="G40" s="306">
        <v>0</v>
      </c>
      <c r="H40" s="313">
        <v>87991203</v>
      </c>
      <c r="I40" s="306">
        <v>0</v>
      </c>
      <c r="J40" s="306">
        <v>0</v>
      </c>
      <c r="K40" s="306">
        <v>0</v>
      </c>
      <c r="L40" s="306">
        <v>0</v>
      </c>
      <c r="M40" s="306">
        <v>0</v>
      </c>
      <c r="N40" s="97">
        <v>0</v>
      </c>
      <c r="O40" s="96">
        <v>0</v>
      </c>
    </row>
    <row r="41" spans="1:15" s="126" customFormat="1" x14ac:dyDescent="0.2">
      <c r="A41" s="130" t="s">
        <v>161</v>
      </c>
      <c r="B41" s="12" t="s">
        <v>162</v>
      </c>
      <c r="C41" s="307">
        <v>208047746</v>
      </c>
      <c r="D41" s="307">
        <v>208616800</v>
      </c>
      <c r="E41" s="307">
        <v>85014394</v>
      </c>
      <c r="F41" s="307">
        <v>331650152</v>
      </c>
      <c r="G41" s="307">
        <v>0</v>
      </c>
      <c r="H41" s="307">
        <v>151214226.03999999</v>
      </c>
      <c r="I41" s="307">
        <v>180435925.96000001</v>
      </c>
      <c r="J41" s="307">
        <v>134610337.13</v>
      </c>
      <c r="K41" s="307">
        <v>70323077.909999996</v>
      </c>
      <c r="L41" s="307">
        <v>70323077.909999996</v>
      </c>
      <c r="M41" s="307">
        <v>70323077.909999996</v>
      </c>
      <c r="N41" s="97">
        <v>0.40588052294937588</v>
      </c>
      <c r="O41" s="96">
        <v>0.21203993873037633</v>
      </c>
    </row>
    <row r="42" spans="1:15" s="126" customFormat="1" x14ac:dyDescent="0.2">
      <c r="A42" s="130" t="s">
        <v>163</v>
      </c>
      <c r="B42" s="12" t="s">
        <v>164</v>
      </c>
      <c r="C42" s="307">
        <v>208047746</v>
      </c>
      <c r="D42" s="307">
        <v>208616800</v>
      </c>
      <c r="E42" s="307">
        <v>85014394</v>
      </c>
      <c r="F42" s="307">
        <v>331650152</v>
      </c>
      <c r="G42" s="307">
        <v>0</v>
      </c>
      <c r="H42" s="307">
        <v>151214226.03999999</v>
      </c>
      <c r="I42" s="307">
        <v>180435925.96000001</v>
      </c>
      <c r="J42" s="307">
        <v>134610337.13</v>
      </c>
      <c r="K42" s="307">
        <v>70323077.909999996</v>
      </c>
      <c r="L42" s="307">
        <v>70323077.909999996</v>
      </c>
      <c r="M42" s="307">
        <v>70323077.909999996</v>
      </c>
      <c r="N42" s="97">
        <v>0.40588052294937588</v>
      </c>
      <c r="O42" s="96">
        <v>0.21203993873037633</v>
      </c>
    </row>
    <row r="43" spans="1:15" ht="33.75" x14ac:dyDescent="0.2">
      <c r="A43" s="291" t="s">
        <v>59</v>
      </c>
      <c r="B43" s="272" t="s">
        <v>60</v>
      </c>
      <c r="C43" s="306">
        <v>0</v>
      </c>
      <c r="D43" s="306">
        <v>12000000</v>
      </c>
      <c r="E43" s="306">
        <v>0</v>
      </c>
      <c r="F43" s="313">
        <v>12000000</v>
      </c>
      <c r="G43" s="306">
        <v>0</v>
      </c>
      <c r="H43" s="313">
        <v>4374216</v>
      </c>
      <c r="I43" s="306">
        <v>7625784</v>
      </c>
      <c r="J43" s="306">
        <v>4374216</v>
      </c>
      <c r="K43" s="306">
        <v>4374216</v>
      </c>
      <c r="L43" s="306">
        <v>4374216</v>
      </c>
      <c r="M43" s="306">
        <v>4374216</v>
      </c>
      <c r="N43" s="97">
        <v>0.36451800000000001</v>
      </c>
      <c r="O43" s="96">
        <v>0.36451800000000001</v>
      </c>
    </row>
    <row r="44" spans="1:15" x14ac:dyDescent="0.2">
      <c r="A44" s="291" t="s">
        <v>61</v>
      </c>
      <c r="B44" s="272" t="s">
        <v>62</v>
      </c>
      <c r="C44" s="306">
        <v>26000000</v>
      </c>
      <c r="D44" s="306">
        <v>10416800</v>
      </c>
      <c r="E44" s="306">
        <v>0</v>
      </c>
      <c r="F44" s="313">
        <v>36416800</v>
      </c>
      <c r="G44" s="306">
        <v>0</v>
      </c>
      <c r="H44" s="313">
        <v>36416800</v>
      </c>
      <c r="I44" s="306">
        <v>0</v>
      </c>
      <c r="J44" s="306">
        <v>26651841.09</v>
      </c>
      <c r="K44" s="306">
        <v>0</v>
      </c>
      <c r="L44" s="306">
        <v>0</v>
      </c>
      <c r="M44" s="306">
        <v>0</v>
      </c>
      <c r="N44" s="97">
        <v>0.73185565700445943</v>
      </c>
      <c r="O44" s="96">
        <v>0</v>
      </c>
    </row>
    <row r="45" spans="1:15" ht="22.5" x14ac:dyDescent="0.2">
      <c r="A45" s="292" t="s">
        <v>63</v>
      </c>
      <c r="B45" s="273" t="s">
        <v>64</v>
      </c>
      <c r="C45" s="306">
        <v>25146655</v>
      </c>
      <c r="D45" s="306">
        <v>107000000</v>
      </c>
      <c r="E45" s="306">
        <v>0</v>
      </c>
      <c r="F45" s="313">
        <v>132146655</v>
      </c>
      <c r="G45" s="306">
        <v>0</v>
      </c>
      <c r="H45" s="313">
        <v>25099562</v>
      </c>
      <c r="I45" s="306">
        <v>107047093</v>
      </c>
      <c r="J45" s="306">
        <v>25099562</v>
      </c>
      <c r="K45" s="306">
        <v>25099562</v>
      </c>
      <c r="L45" s="306">
        <v>25099562</v>
      </c>
      <c r="M45" s="306">
        <v>25099562</v>
      </c>
      <c r="N45" s="97">
        <v>0.18993717245434627</v>
      </c>
      <c r="O45" s="96">
        <v>0.18993717245434627</v>
      </c>
    </row>
    <row r="46" spans="1:15" ht="22.5" x14ac:dyDescent="0.2">
      <c r="A46" s="292" t="s">
        <v>65</v>
      </c>
      <c r="B46" s="273" t="s">
        <v>66</v>
      </c>
      <c r="C46" s="306">
        <v>24845217</v>
      </c>
      <c r="D46" s="306">
        <v>9200000</v>
      </c>
      <c r="E46" s="306">
        <v>0</v>
      </c>
      <c r="F46" s="313">
        <v>34045217</v>
      </c>
      <c r="G46" s="306">
        <v>0</v>
      </c>
      <c r="H46" s="313">
        <v>20107438.300000001</v>
      </c>
      <c r="I46" s="306">
        <v>13937778.699999999</v>
      </c>
      <c r="J46" s="306">
        <v>20107438.300000001</v>
      </c>
      <c r="K46" s="306">
        <v>14896153.17</v>
      </c>
      <c r="L46" s="306">
        <v>14896153.17</v>
      </c>
      <c r="M46" s="306">
        <v>14896153.17</v>
      </c>
      <c r="N46" s="97">
        <v>0.59060978521593799</v>
      </c>
      <c r="O46" s="96">
        <v>0.43754026211670205</v>
      </c>
    </row>
    <row r="47" spans="1:15" ht="22.5" x14ac:dyDescent="0.2">
      <c r="A47" s="292" t="s">
        <v>67</v>
      </c>
      <c r="B47" s="273" t="s">
        <v>68</v>
      </c>
      <c r="C47" s="306">
        <v>50000000</v>
      </c>
      <c r="D47" s="306">
        <v>50000000</v>
      </c>
      <c r="E47" s="306">
        <v>60014394</v>
      </c>
      <c r="F47" s="313">
        <v>39985606</v>
      </c>
      <c r="G47" s="306">
        <v>0</v>
      </c>
      <c r="H47" s="313">
        <v>39263063</v>
      </c>
      <c r="I47" s="306">
        <v>722543</v>
      </c>
      <c r="J47" s="306">
        <v>32424133</v>
      </c>
      <c r="K47" s="306">
        <v>0</v>
      </c>
      <c r="L47" s="306">
        <v>0</v>
      </c>
      <c r="M47" s="306">
        <v>0</v>
      </c>
      <c r="N47" s="97">
        <v>0.81089512561095112</v>
      </c>
      <c r="O47" s="96">
        <v>0</v>
      </c>
    </row>
    <row r="48" spans="1:15" ht="22.5" x14ac:dyDescent="0.2">
      <c r="A48" s="292" t="s">
        <v>69</v>
      </c>
      <c r="B48" s="273" t="s">
        <v>70</v>
      </c>
      <c r="C48" s="306">
        <v>57055874</v>
      </c>
      <c r="D48" s="306">
        <v>20000000</v>
      </c>
      <c r="E48" s="306">
        <v>0</v>
      </c>
      <c r="F48" s="313">
        <v>77055874</v>
      </c>
      <c r="G48" s="306">
        <v>0</v>
      </c>
      <c r="H48" s="313">
        <v>25953146.739999998</v>
      </c>
      <c r="I48" s="306">
        <v>51102727.259999998</v>
      </c>
      <c r="J48" s="306">
        <v>25953146.739999998</v>
      </c>
      <c r="K48" s="306">
        <v>25953146.739999998</v>
      </c>
      <c r="L48" s="306">
        <v>25953146.739999998</v>
      </c>
      <c r="M48" s="306">
        <v>25953146.739999998</v>
      </c>
      <c r="N48" s="97">
        <v>0.33680945257982536</v>
      </c>
      <c r="O48" s="96">
        <v>0.33680945257982536</v>
      </c>
    </row>
    <row r="49" spans="1:15" ht="22.5" x14ac:dyDescent="0.2">
      <c r="A49" s="292" t="s">
        <v>71</v>
      </c>
      <c r="B49" s="273" t="s">
        <v>72</v>
      </c>
      <c r="C49" s="306">
        <v>25000000</v>
      </c>
      <c r="D49" s="306">
        <v>0</v>
      </c>
      <c r="E49" s="306">
        <v>25000000</v>
      </c>
      <c r="F49" s="306">
        <v>0</v>
      </c>
      <c r="G49" s="306">
        <v>0</v>
      </c>
      <c r="H49" s="306">
        <v>0</v>
      </c>
      <c r="I49" s="306">
        <v>0</v>
      </c>
      <c r="J49" s="306">
        <v>0</v>
      </c>
      <c r="K49" s="306">
        <v>0</v>
      </c>
      <c r="L49" s="306">
        <v>0</v>
      </c>
      <c r="M49" s="306">
        <v>0</v>
      </c>
      <c r="N49" s="97"/>
      <c r="O49" s="96"/>
    </row>
    <row r="50" spans="1:15" s="122" customFormat="1" ht="12" x14ac:dyDescent="0.2">
      <c r="A50" s="294" t="s">
        <v>165</v>
      </c>
      <c r="B50" s="258" t="s">
        <v>166</v>
      </c>
      <c r="C50" s="308">
        <v>11420421769</v>
      </c>
      <c r="D50" s="308">
        <v>2917838446</v>
      </c>
      <c r="E50" s="308">
        <v>1000060380</v>
      </c>
      <c r="F50" s="308">
        <v>13338199835</v>
      </c>
      <c r="G50" s="125">
        <v>0</v>
      </c>
      <c r="H50" s="308">
        <v>11965951557.289999</v>
      </c>
      <c r="I50" s="125">
        <v>1372248277.71</v>
      </c>
      <c r="J50" s="125">
        <v>11039468808.33</v>
      </c>
      <c r="K50" s="125">
        <v>6082691410.8699999</v>
      </c>
      <c r="L50" s="125">
        <v>6082691410.8699999</v>
      </c>
      <c r="M50" s="125">
        <v>6077276736.8699999</v>
      </c>
      <c r="N50" s="124">
        <v>0.82765807566939931</v>
      </c>
      <c r="O50" s="123">
        <v>0.45603540853457303</v>
      </c>
    </row>
    <row r="51" spans="1:15" ht="22.5" x14ac:dyDescent="0.2">
      <c r="A51" s="292" t="s">
        <v>73</v>
      </c>
      <c r="B51" s="273" t="s">
        <v>74</v>
      </c>
      <c r="C51" s="306">
        <v>5000000</v>
      </c>
      <c r="D51" s="306">
        <v>50000000</v>
      </c>
      <c r="E51" s="306">
        <v>0</v>
      </c>
      <c r="F51" s="313">
        <v>55000000</v>
      </c>
      <c r="G51" s="306">
        <v>0</v>
      </c>
      <c r="H51" s="313">
        <v>55000000</v>
      </c>
      <c r="I51" s="306">
        <v>0</v>
      </c>
      <c r="J51" s="306">
        <v>7893499</v>
      </c>
      <c r="K51" s="306">
        <v>7893499</v>
      </c>
      <c r="L51" s="306">
        <v>7893499</v>
      </c>
      <c r="M51" s="306">
        <v>7893499</v>
      </c>
      <c r="N51" s="97">
        <v>0.14351816363636363</v>
      </c>
      <c r="O51" s="96">
        <v>0.14351816363636363</v>
      </c>
    </row>
    <row r="52" spans="1:15" x14ac:dyDescent="0.2">
      <c r="A52" s="292" t="s">
        <v>75</v>
      </c>
      <c r="B52" s="273" t="s">
        <v>76</v>
      </c>
      <c r="C52" s="306">
        <v>1634027480</v>
      </c>
      <c r="D52" s="306">
        <v>0</v>
      </c>
      <c r="E52" s="306">
        <v>0</v>
      </c>
      <c r="F52" s="313">
        <v>1634027480</v>
      </c>
      <c r="G52" s="306">
        <v>0</v>
      </c>
      <c r="H52" s="313">
        <v>1633050480</v>
      </c>
      <c r="I52" s="306">
        <v>977000</v>
      </c>
      <c r="J52" s="306">
        <v>1633050480</v>
      </c>
      <c r="K52" s="306">
        <v>950555889.41999996</v>
      </c>
      <c r="L52" s="306">
        <v>950555889.41999996</v>
      </c>
      <c r="M52" s="306">
        <v>950555889.41999996</v>
      </c>
      <c r="N52" s="97">
        <v>0.99940209083876608</v>
      </c>
      <c r="O52" s="96">
        <v>0.58172576719456393</v>
      </c>
    </row>
    <row r="53" spans="1:15" x14ac:dyDescent="0.2">
      <c r="A53" s="292" t="s">
        <v>77</v>
      </c>
      <c r="B53" s="273" t="s">
        <v>78</v>
      </c>
      <c r="C53" s="306">
        <v>2000000</v>
      </c>
      <c r="D53" s="306">
        <v>0</v>
      </c>
      <c r="E53" s="306">
        <v>0</v>
      </c>
      <c r="F53" s="313">
        <v>2000000</v>
      </c>
      <c r="G53" s="306">
        <v>0</v>
      </c>
      <c r="H53" s="313">
        <v>100000</v>
      </c>
      <c r="I53" s="306">
        <v>1900000</v>
      </c>
      <c r="J53" s="306">
        <v>100000</v>
      </c>
      <c r="K53" s="306">
        <v>100000</v>
      </c>
      <c r="L53" s="306">
        <v>100000</v>
      </c>
      <c r="M53" s="306">
        <v>100000</v>
      </c>
      <c r="N53" s="97">
        <v>0.05</v>
      </c>
      <c r="O53" s="96">
        <v>0.05</v>
      </c>
    </row>
    <row r="54" spans="1:15" x14ac:dyDescent="0.2">
      <c r="A54" s="292" t="s">
        <v>79</v>
      </c>
      <c r="B54" s="273" t="s">
        <v>80</v>
      </c>
      <c r="C54" s="306">
        <v>16068000</v>
      </c>
      <c r="D54" s="306">
        <v>0</v>
      </c>
      <c r="E54" s="306">
        <v>0</v>
      </c>
      <c r="F54" s="313">
        <v>16068000</v>
      </c>
      <c r="G54" s="306">
        <v>0</v>
      </c>
      <c r="H54" s="313">
        <v>16068000</v>
      </c>
      <c r="I54" s="306">
        <v>0</v>
      </c>
      <c r="J54" s="306">
        <v>16068000</v>
      </c>
      <c r="K54" s="306">
        <v>4310580</v>
      </c>
      <c r="L54" s="306">
        <v>4310580</v>
      </c>
      <c r="M54" s="306">
        <v>4310580</v>
      </c>
      <c r="N54" s="97">
        <v>1</v>
      </c>
      <c r="O54" s="96">
        <v>0.26827109783420461</v>
      </c>
    </row>
    <row r="55" spans="1:15" ht="22.5" x14ac:dyDescent="0.2">
      <c r="A55" s="292" t="s">
        <v>81</v>
      </c>
      <c r="B55" s="273" t="s">
        <v>82</v>
      </c>
      <c r="C55" s="306">
        <v>96000000</v>
      </c>
      <c r="D55" s="306">
        <v>0</v>
      </c>
      <c r="E55" s="306">
        <v>0</v>
      </c>
      <c r="F55" s="313">
        <v>96000000</v>
      </c>
      <c r="G55" s="306">
        <v>0</v>
      </c>
      <c r="H55" s="313">
        <v>96000000</v>
      </c>
      <c r="I55" s="306">
        <v>0</v>
      </c>
      <c r="J55" s="306">
        <v>68645740</v>
      </c>
      <c r="K55" s="306">
        <v>68645740</v>
      </c>
      <c r="L55" s="306">
        <v>68645740</v>
      </c>
      <c r="M55" s="306">
        <v>68645740</v>
      </c>
      <c r="N55" s="97">
        <v>0.71505979166666667</v>
      </c>
      <c r="O55" s="96">
        <v>0.71505979166666667</v>
      </c>
    </row>
    <row r="56" spans="1:15" x14ac:dyDescent="0.2">
      <c r="A56" s="292" t="s">
        <v>83</v>
      </c>
      <c r="B56" s="273" t="s">
        <v>84</v>
      </c>
      <c r="C56" s="306">
        <v>15868925</v>
      </c>
      <c r="D56" s="306">
        <v>0</v>
      </c>
      <c r="E56" s="306">
        <v>800</v>
      </c>
      <c r="F56" s="313">
        <v>15868125</v>
      </c>
      <c r="G56" s="306">
        <v>0</v>
      </c>
      <c r="H56" s="313">
        <v>0</v>
      </c>
      <c r="I56" s="306">
        <v>15868125</v>
      </c>
      <c r="J56" s="306">
        <v>0</v>
      </c>
      <c r="K56" s="306">
        <v>0</v>
      </c>
      <c r="L56" s="306">
        <v>0</v>
      </c>
      <c r="M56" s="306">
        <v>0</v>
      </c>
      <c r="N56" s="97">
        <v>0</v>
      </c>
      <c r="O56" s="96">
        <v>0</v>
      </c>
    </row>
    <row r="57" spans="1:15" x14ac:dyDescent="0.2">
      <c r="A57" s="292" t="s">
        <v>85</v>
      </c>
      <c r="B57" s="273" t="s">
        <v>86</v>
      </c>
      <c r="C57" s="306">
        <v>3619178298</v>
      </c>
      <c r="D57" s="306">
        <v>471255246</v>
      </c>
      <c r="E57" s="306">
        <v>0</v>
      </c>
      <c r="F57" s="313">
        <v>4090433544</v>
      </c>
      <c r="G57" s="306">
        <v>0</v>
      </c>
      <c r="H57" s="313">
        <v>4090433544</v>
      </c>
      <c r="I57" s="306">
        <v>0</v>
      </c>
      <c r="J57" s="306">
        <v>3887121850</v>
      </c>
      <c r="K57" s="306">
        <v>2459478394</v>
      </c>
      <c r="L57" s="306">
        <v>2459478394</v>
      </c>
      <c r="M57" s="306">
        <v>2459478394</v>
      </c>
      <c r="N57" s="97">
        <v>0.95029580805725955</v>
      </c>
      <c r="O57" s="96">
        <v>0.60127572482082114</v>
      </c>
    </row>
    <row r="58" spans="1:15" ht="22.5" x14ac:dyDescent="0.2">
      <c r="A58" s="292" t="s">
        <v>193</v>
      </c>
      <c r="B58" s="273" t="s">
        <v>194</v>
      </c>
      <c r="C58" s="306">
        <v>456874515</v>
      </c>
      <c r="D58" s="306">
        <v>0</v>
      </c>
      <c r="E58" s="306">
        <v>0</v>
      </c>
      <c r="F58" s="313">
        <v>456874515</v>
      </c>
      <c r="G58" s="306">
        <v>0</v>
      </c>
      <c r="H58" s="313">
        <v>0</v>
      </c>
      <c r="I58" s="306">
        <v>456874515</v>
      </c>
      <c r="J58" s="306">
        <v>0</v>
      </c>
      <c r="K58" s="306">
        <v>0</v>
      </c>
      <c r="L58" s="306">
        <v>0</v>
      </c>
      <c r="M58" s="306">
        <v>0</v>
      </c>
      <c r="N58" s="97">
        <v>0</v>
      </c>
      <c r="O58" s="96">
        <v>0</v>
      </c>
    </row>
    <row r="59" spans="1:15" x14ac:dyDescent="0.2">
      <c r="A59" s="292" t="s">
        <v>87</v>
      </c>
      <c r="B59" s="273" t="s">
        <v>88</v>
      </c>
      <c r="C59" s="306">
        <v>1100000000</v>
      </c>
      <c r="D59" s="306">
        <v>991313344</v>
      </c>
      <c r="E59" s="306">
        <v>254767718</v>
      </c>
      <c r="F59" s="313">
        <v>1836545626</v>
      </c>
      <c r="G59" s="306">
        <v>0</v>
      </c>
      <c r="H59" s="313">
        <v>1519078346</v>
      </c>
      <c r="I59" s="306">
        <v>317467280</v>
      </c>
      <c r="J59" s="306">
        <v>1232347676</v>
      </c>
      <c r="K59" s="306">
        <v>704960005</v>
      </c>
      <c r="L59" s="306">
        <v>704960005</v>
      </c>
      <c r="M59" s="306">
        <v>704960005</v>
      </c>
      <c r="N59" s="97">
        <v>0.67101391795207166</v>
      </c>
      <c r="O59" s="96">
        <v>0.38385107073838631</v>
      </c>
    </row>
    <row r="60" spans="1:15" ht="22.5" x14ac:dyDescent="0.2">
      <c r="A60" s="292" t="s">
        <v>89</v>
      </c>
      <c r="B60" s="273" t="s">
        <v>90</v>
      </c>
      <c r="C60" s="306">
        <v>1103694828</v>
      </c>
      <c r="D60" s="306">
        <v>1101087194</v>
      </c>
      <c r="E60" s="306">
        <v>391908003</v>
      </c>
      <c r="F60" s="313">
        <v>1812874019</v>
      </c>
      <c r="G60" s="306">
        <v>0</v>
      </c>
      <c r="H60" s="313">
        <v>1431640585</v>
      </c>
      <c r="I60" s="306">
        <v>381233434</v>
      </c>
      <c r="J60" s="306">
        <v>1332407252</v>
      </c>
      <c r="K60" s="306">
        <v>857165089</v>
      </c>
      <c r="L60" s="306">
        <v>857165089</v>
      </c>
      <c r="M60" s="306">
        <v>857165089</v>
      </c>
      <c r="N60" s="97">
        <v>0.73496957760747739</v>
      </c>
      <c r="O60" s="96">
        <v>0.47282110064814165</v>
      </c>
    </row>
    <row r="61" spans="1:15" ht="22.5" x14ac:dyDescent="0.2">
      <c r="A61" s="292" t="s">
        <v>91</v>
      </c>
      <c r="B61" s="273" t="s">
        <v>92</v>
      </c>
      <c r="C61" s="306">
        <v>103596000</v>
      </c>
      <c r="D61" s="306">
        <v>62980352</v>
      </c>
      <c r="E61" s="306">
        <v>0</v>
      </c>
      <c r="F61" s="313">
        <v>166576352</v>
      </c>
      <c r="G61" s="306">
        <v>0</v>
      </c>
      <c r="H61" s="313">
        <v>102638386.83</v>
      </c>
      <c r="I61" s="306">
        <v>63937965.170000002</v>
      </c>
      <c r="J61" s="306">
        <v>70413135.019999996</v>
      </c>
      <c r="K61" s="306">
        <v>57008752.189999998</v>
      </c>
      <c r="L61" s="306">
        <v>57008752.189999998</v>
      </c>
      <c r="M61" s="306">
        <v>57008752.189999998</v>
      </c>
      <c r="N61" s="97">
        <v>0.4227078704424983</v>
      </c>
      <c r="O61" s="96">
        <v>0.34223796778788862</v>
      </c>
    </row>
    <row r="62" spans="1:15" x14ac:dyDescent="0.2">
      <c r="A62" s="292" t="s">
        <v>93</v>
      </c>
      <c r="B62" s="273" t="s">
        <v>94</v>
      </c>
      <c r="C62" s="306">
        <v>1011618582</v>
      </c>
      <c r="D62" s="306">
        <v>141202310</v>
      </c>
      <c r="E62" s="306">
        <v>61383859</v>
      </c>
      <c r="F62" s="313">
        <v>1091437033</v>
      </c>
      <c r="G62" s="306">
        <v>0</v>
      </c>
      <c r="H62" s="313">
        <v>1026502438.41</v>
      </c>
      <c r="I62" s="306">
        <v>64934594.590000004</v>
      </c>
      <c r="J62" s="306">
        <v>970878371.25999999</v>
      </c>
      <c r="K62" s="306">
        <v>453996596.66000003</v>
      </c>
      <c r="L62" s="306">
        <v>453996596.66000003</v>
      </c>
      <c r="M62" s="306">
        <v>453996596.66000003</v>
      </c>
      <c r="N62" s="97">
        <v>0.88954134952831487</v>
      </c>
      <c r="O62" s="96">
        <v>0.41596224329324183</v>
      </c>
    </row>
    <row r="63" spans="1:15" ht="22.5" x14ac:dyDescent="0.2">
      <c r="A63" s="292" t="s">
        <v>95</v>
      </c>
      <c r="B63" s="273" t="s">
        <v>96</v>
      </c>
      <c r="C63" s="306">
        <v>501495141</v>
      </c>
      <c r="D63" s="306">
        <v>50000000</v>
      </c>
      <c r="E63" s="306">
        <v>280000000</v>
      </c>
      <c r="F63" s="313">
        <v>271495141</v>
      </c>
      <c r="G63" s="306">
        <v>0</v>
      </c>
      <c r="H63" s="313">
        <v>203026784.05000001</v>
      </c>
      <c r="I63" s="306">
        <v>68468356.950000003</v>
      </c>
      <c r="J63" s="306">
        <v>192968504.05000001</v>
      </c>
      <c r="K63" s="306">
        <v>9894707.5999999996</v>
      </c>
      <c r="L63" s="306">
        <v>9894707.5999999996</v>
      </c>
      <c r="M63" s="306">
        <v>9894707.5999999996</v>
      </c>
      <c r="N63" s="97">
        <v>0.71076227493146926</v>
      </c>
      <c r="O63" s="96">
        <v>3.6445247467614898E-2</v>
      </c>
    </row>
    <row r="64" spans="1:15" ht="33.75" x14ac:dyDescent="0.2">
      <c r="A64" s="292" t="s">
        <v>97</v>
      </c>
      <c r="B64" s="273" t="s">
        <v>98</v>
      </c>
      <c r="C64" s="306">
        <v>30000000</v>
      </c>
      <c r="D64" s="306">
        <v>0</v>
      </c>
      <c r="E64" s="306">
        <v>0</v>
      </c>
      <c r="F64" s="313">
        <v>30000000</v>
      </c>
      <c r="G64" s="306">
        <v>0</v>
      </c>
      <c r="H64" s="313">
        <v>30000000</v>
      </c>
      <c r="I64" s="306">
        <v>0</v>
      </c>
      <c r="J64" s="306">
        <v>30000000</v>
      </c>
      <c r="K64" s="306">
        <v>22959300</v>
      </c>
      <c r="L64" s="306">
        <v>22959300</v>
      </c>
      <c r="M64" s="306">
        <v>22959300</v>
      </c>
      <c r="N64" s="97">
        <v>1</v>
      </c>
      <c r="O64" s="96">
        <v>0.76531000000000005</v>
      </c>
    </row>
    <row r="65" spans="1:15" ht="22.5" x14ac:dyDescent="0.2">
      <c r="A65" s="292" t="s">
        <v>99</v>
      </c>
      <c r="B65" s="273" t="s">
        <v>100</v>
      </c>
      <c r="C65" s="306">
        <v>65000000</v>
      </c>
      <c r="D65" s="306">
        <v>0</v>
      </c>
      <c r="E65" s="306">
        <v>0</v>
      </c>
      <c r="F65" s="313">
        <v>65000000</v>
      </c>
      <c r="G65" s="306">
        <v>0</v>
      </c>
      <c r="H65" s="313">
        <v>64895000</v>
      </c>
      <c r="I65" s="306">
        <v>105000</v>
      </c>
      <c r="J65" s="306">
        <v>64895000</v>
      </c>
      <c r="K65" s="306">
        <v>0</v>
      </c>
      <c r="L65" s="306">
        <v>0</v>
      </c>
      <c r="M65" s="306">
        <v>0</v>
      </c>
      <c r="N65" s="97">
        <v>0.99838461538461543</v>
      </c>
      <c r="O65" s="96">
        <v>0</v>
      </c>
    </row>
    <row r="66" spans="1:15" ht="33.75" x14ac:dyDescent="0.2">
      <c r="A66" s="292" t="s">
        <v>101</v>
      </c>
      <c r="B66" s="273" t="s">
        <v>102</v>
      </c>
      <c r="C66" s="306">
        <v>10000000</v>
      </c>
      <c r="D66" s="306">
        <v>0</v>
      </c>
      <c r="E66" s="306">
        <v>0</v>
      </c>
      <c r="F66" s="313">
        <v>10000000</v>
      </c>
      <c r="G66" s="306">
        <v>0</v>
      </c>
      <c r="H66" s="313">
        <v>10000000</v>
      </c>
      <c r="I66" s="306">
        <v>0</v>
      </c>
      <c r="J66" s="306">
        <v>1113750</v>
      </c>
      <c r="K66" s="306">
        <v>1113750</v>
      </c>
      <c r="L66" s="306">
        <v>1113750</v>
      </c>
      <c r="M66" s="306">
        <v>1060030</v>
      </c>
      <c r="N66" s="97">
        <v>0.111375</v>
      </c>
      <c r="O66" s="96">
        <v>0.111375</v>
      </c>
    </row>
    <row r="67" spans="1:15" ht="22.5" x14ac:dyDescent="0.2">
      <c r="A67" s="292" t="s">
        <v>103</v>
      </c>
      <c r="B67" s="273" t="s">
        <v>104</v>
      </c>
      <c r="C67" s="306">
        <v>1050000000</v>
      </c>
      <c r="D67" s="306">
        <v>50000000</v>
      </c>
      <c r="E67" s="306">
        <v>0</v>
      </c>
      <c r="F67" s="313">
        <v>1100000000</v>
      </c>
      <c r="G67" s="306">
        <v>0</v>
      </c>
      <c r="H67" s="313">
        <v>1099517993</v>
      </c>
      <c r="I67" s="306">
        <v>482007</v>
      </c>
      <c r="J67" s="306">
        <v>1099517993</v>
      </c>
      <c r="K67" s="306">
        <v>52561550</v>
      </c>
      <c r="L67" s="306">
        <v>52561550</v>
      </c>
      <c r="M67" s="306">
        <v>52561550</v>
      </c>
      <c r="N67" s="97">
        <v>0.99956181181818182</v>
      </c>
      <c r="O67" s="96">
        <v>4.7783227272727276E-2</v>
      </c>
    </row>
    <row r="68" spans="1:15" x14ac:dyDescent="0.2">
      <c r="A68" s="293" t="s">
        <v>105</v>
      </c>
      <c r="B68" s="274" t="s">
        <v>106</v>
      </c>
      <c r="C68" s="306">
        <v>600000000</v>
      </c>
      <c r="D68" s="306">
        <v>0</v>
      </c>
      <c r="E68" s="306">
        <v>12000000</v>
      </c>
      <c r="F68" s="313">
        <v>588000000</v>
      </c>
      <c r="G68" s="306">
        <v>0</v>
      </c>
      <c r="H68" s="313">
        <v>588000000</v>
      </c>
      <c r="I68" s="306">
        <v>0</v>
      </c>
      <c r="J68" s="306">
        <v>432047558</v>
      </c>
      <c r="K68" s="306">
        <v>432047558</v>
      </c>
      <c r="L68" s="306">
        <v>432047558</v>
      </c>
      <c r="M68" s="306">
        <v>426686604</v>
      </c>
      <c r="N68" s="93">
        <v>0.73477475850340135</v>
      </c>
      <c r="O68" s="92">
        <v>0.73477475850340135</v>
      </c>
    </row>
    <row r="69" spans="1:15" s="104" customFormat="1" ht="12" x14ac:dyDescent="0.25">
      <c r="A69" s="327" t="s">
        <v>167</v>
      </c>
      <c r="B69" s="328"/>
      <c r="C69" s="107">
        <v>10872048000</v>
      </c>
      <c r="D69" s="107">
        <v>110000000</v>
      </c>
      <c r="E69" s="107">
        <v>2606260584</v>
      </c>
      <c r="F69" s="107">
        <v>8375787416</v>
      </c>
      <c r="G69" s="107">
        <v>7403739416</v>
      </c>
      <c r="H69" s="107">
        <v>972048000</v>
      </c>
      <c r="I69" s="107">
        <v>0</v>
      </c>
      <c r="J69" s="107">
        <v>766013418.91999996</v>
      </c>
      <c r="K69" s="107">
        <v>761704489.91999996</v>
      </c>
      <c r="L69" s="107">
        <v>761704489.91999996</v>
      </c>
      <c r="M69" s="107">
        <v>761704489.91999996</v>
      </c>
      <c r="N69" s="107">
        <v>9.1455690178658178E-2</v>
      </c>
      <c r="O69" s="107">
        <v>9.0941239562138371E-2</v>
      </c>
    </row>
    <row r="70" spans="1:15" s="117" customFormat="1" ht="22.5" x14ac:dyDescent="0.2">
      <c r="A70" s="288" t="s">
        <v>168</v>
      </c>
      <c r="B70" s="259" t="s">
        <v>169</v>
      </c>
      <c r="C70" s="120">
        <v>10000000000</v>
      </c>
      <c r="D70" s="121"/>
      <c r="E70" s="120">
        <v>2596260584</v>
      </c>
      <c r="F70" s="120">
        <v>7403739416</v>
      </c>
      <c r="G70" s="120">
        <v>7403739416</v>
      </c>
      <c r="H70" s="120">
        <v>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352">
        <v>0</v>
      </c>
      <c r="O70" s="118">
        <v>0</v>
      </c>
    </row>
    <row r="71" spans="1:15" x14ac:dyDescent="0.2">
      <c r="A71" s="291" t="s">
        <v>107</v>
      </c>
      <c r="B71" s="272" t="s">
        <v>108</v>
      </c>
      <c r="C71" s="306">
        <v>74048000</v>
      </c>
      <c r="D71" s="306">
        <v>80000000</v>
      </c>
      <c r="E71" s="306">
        <v>10000000</v>
      </c>
      <c r="F71" s="306">
        <v>144048000</v>
      </c>
      <c r="G71" s="306">
        <v>0</v>
      </c>
      <c r="H71" s="313">
        <v>144048000</v>
      </c>
      <c r="I71" s="306">
        <v>0</v>
      </c>
      <c r="J71" s="306">
        <v>60091627</v>
      </c>
      <c r="K71" s="306">
        <v>55782698</v>
      </c>
      <c r="L71" s="306">
        <v>55782698</v>
      </c>
      <c r="M71" s="306">
        <v>55782698</v>
      </c>
      <c r="N71" s="101">
        <v>0.41716391064089747</v>
      </c>
      <c r="O71" s="100">
        <v>0.38725076363434413</v>
      </c>
    </row>
    <row r="72" spans="1:15" ht="22.5" x14ac:dyDescent="0.2">
      <c r="A72" s="292" t="s">
        <v>109</v>
      </c>
      <c r="B72" s="273" t="s">
        <v>110</v>
      </c>
      <c r="C72" s="306">
        <v>40000000</v>
      </c>
      <c r="D72" s="306">
        <v>30000000</v>
      </c>
      <c r="E72" s="306">
        <v>0</v>
      </c>
      <c r="F72" s="306">
        <v>70000000</v>
      </c>
      <c r="G72" s="306">
        <v>0</v>
      </c>
      <c r="H72" s="313">
        <v>70000000</v>
      </c>
      <c r="I72" s="306">
        <v>0</v>
      </c>
      <c r="J72" s="306">
        <v>12149902</v>
      </c>
      <c r="K72" s="306">
        <v>12149902</v>
      </c>
      <c r="L72" s="306">
        <v>12149902</v>
      </c>
      <c r="M72" s="306">
        <v>12149902</v>
      </c>
      <c r="N72" s="97">
        <v>0.17357002857142856</v>
      </c>
      <c r="O72" s="96">
        <v>0.17357002857142856</v>
      </c>
    </row>
    <row r="73" spans="1:15" x14ac:dyDescent="0.2">
      <c r="A73" s="293" t="s">
        <v>111</v>
      </c>
      <c r="B73" s="274" t="s">
        <v>112</v>
      </c>
      <c r="C73" s="306">
        <v>758000000</v>
      </c>
      <c r="D73" s="306">
        <v>0</v>
      </c>
      <c r="E73" s="306">
        <v>0</v>
      </c>
      <c r="F73" s="306">
        <v>758000000</v>
      </c>
      <c r="G73" s="306">
        <v>0</v>
      </c>
      <c r="H73" s="313">
        <v>758000000</v>
      </c>
      <c r="I73" s="306">
        <v>0</v>
      </c>
      <c r="J73" s="306">
        <v>693771889.91999996</v>
      </c>
      <c r="K73" s="306">
        <v>693771889.91999996</v>
      </c>
      <c r="L73" s="306">
        <v>693771889.91999996</v>
      </c>
      <c r="M73" s="306">
        <v>693771889.91999996</v>
      </c>
      <c r="N73" s="93">
        <v>0.91526634554089703</v>
      </c>
      <c r="O73" s="92">
        <v>0.91526634554089703</v>
      </c>
    </row>
    <row r="74" spans="1:15" s="104" customFormat="1" ht="12" x14ac:dyDescent="0.25">
      <c r="A74" s="327" t="s">
        <v>170</v>
      </c>
      <c r="B74" s="328"/>
      <c r="C74" s="107">
        <v>173559000</v>
      </c>
      <c r="D74" s="107">
        <v>736300</v>
      </c>
      <c r="E74" s="107">
        <v>736300</v>
      </c>
      <c r="F74" s="107">
        <v>173559000</v>
      </c>
      <c r="G74" s="107">
        <v>0</v>
      </c>
      <c r="H74" s="107">
        <v>16155300</v>
      </c>
      <c r="I74" s="107">
        <v>157403700</v>
      </c>
      <c r="J74" s="107">
        <v>16063300</v>
      </c>
      <c r="K74" s="107">
        <v>15915300</v>
      </c>
      <c r="L74" s="107">
        <v>15915300</v>
      </c>
      <c r="M74" s="107">
        <v>15915300</v>
      </c>
      <c r="N74" s="106">
        <v>9.2552388524939647E-2</v>
      </c>
      <c r="O74" s="105">
        <v>9.1699652567714729E-2</v>
      </c>
    </row>
    <row r="75" spans="1:15" x14ac:dyDescent="0.2">
      <c r="A75" s="295" t="s">
        <v>113</v>
      </c>
      <c r="B75" s="275" t="s">
        <v>114</v>
      </c>
      <c r="C75" s="306">
        <v>20000000</v>
      </c>
      <c r="D75" s="306">
        <v>0</v>
      </c>
      <c r="E75" s="306">
        <v>736300</v>
      </c>
      <c r="F75" s="306">
        <v>19263700</v>
      </c>
      <c r="G75" s="306">
        <v>0</v>
      </c>
      <c r="H75" s="313">
        <v>13708000</v>
      </c>
      <c r="I75" s="306">
        <v>5555700</v>
      </c>
      <c r="J75" s="306">
        <v>13708000</v>
      </c>
      <c r="K75" s="306">
        <v>13708000</v>
      </c>
      <c r="L75" s="306">
        <v>13708000</v>
      </c>
      <c r="M75" s="306">
        <v>13708000</v>
      </c>
      <c r="N75" s="114">
        <v>0.71159746050862505</v>
      </c>
      <c r="O75" s="113">
        <v>0.71159746050862505</v>
      </c>
    </row>
    <row r="76" spans="1:15" x14ac:dyDescent="0.2">
      <c r="A76" s="295" t="s">
        <v>115</v>
      </c>
      <c r="B76" s="275" t="s">
        <v>116</v>
      </c>
      <c r="C76" s="306">
        <v>1711000</v>
      </c>
      <c r="D76" s="306">
        <v>736300</v>
      </c>
      <c r="E76" s="306">
        <v>0</v>
      </c>
      <c r="F76" s="306">
        <v>2447300</v>
      </c>
      <c r="G76" s="306">
        <v>0</v>
      </c>
      <c r="H76" s="313">
        <v>2447300</v>
      </c>
      <c r="I76" s="306">
        <v>0</v>
      </c>
      <c r="J76" s="306">
        <v>2355300</v>
      </c>
      <c r="K76" s="306">
        <v>2207300</v>
      </c>
      <c r="L76" s="306">
        <v>2207300</v>
      </c>
      <c r="M76" s="306">
        <v>2207300</v>
      </c>
      <c r="N76" s="114">
        <v>0.96240755117885013</v>
      </c>
      <c r="O76" s="113">
        <v>0.90193274220569608</v>
      </c>
    </row>
    <row r="77" spans="1:15" x14ac:dyDescent="0.2">
      <c r="A77" s="295" t="s">
        <v>172</v>
      </c>
      <c r="B77" s="275" t="s">
        <v>173</v>
      </c>
      <c r="C77" s="306">
        <v>151848000</v>
      </c>
      <c r="D77" s="116">
        <v>0</v>
      </c>
      <c r="E77" s="116">
        <v>0</v>
      </c>
      <c r="F77" s="115">
        <v>151848000</v>
      </c>
      <c r="G77" s="115">
        <v>0</v>
      </c>
      <c r="H77" s="115">
        <v>0</v>
      </c>
      <c r="I77" s="115">
        <v>151848000</v>
      </c>
      <c r="J77" s="115">
        <v>0</v>
      </c>
      <c r="K77" s="115">
        <v>0</v>
      </c>
      <c r="L77" s="115">
        <v>0</v>
      </c>
      <c r="M77" s="115">
        <v>0</v>
      </c>
      <c r="N77" s="114">
        <v>0</v>
      </c>
      <c r="O77" s="113">
        <v>0</v>
      </c>
    </row>
    <row r="78" spans="1:15" s="104" customFormat="1" ht="12.75" x14ac:dyDescent="0.25">
      <c r="A78" s="319" t="s">
        <v>171</v>
      </c>
      <c r="B78" s="320"/>
      <c r="C78" s="107">
        <v>21000000000</v>
      </c>
      <c r="D78" s="107">
        <v>0</v>
      </c>
      <c r="E78" s="107">
        <v>0</v>
      </c>
      <c r="F78" s="107">
        <v>21000000000</v>
      </c>
      <c r="G78" s="107">
        <v>0</v>
      </c>
      <c r="H78" s="107">
        <v>19711244521.309998</v>
      </c>
      <c r="I78" s="107">
        <v>1288755478.6900001</v>
      </c>
      <c r="J78" s="107">
        <v>14504302336.780001</v>
      </c>
      <c r="K78" s="107">
        <v>7191746350.8900003</v>
      </c>
      <c r="L78" s="107">
        <v>7191746350.8900003</v>
      </c>
      <c r="M78" s="107">
        <v>7181092502.8900003</v>
      </c>
      <c r="N78" s="106">
        <v>0.69068106365619053</v>
      </c>
      <c r="O78" s="105">
        <v>0.34246411194714288</v>
      </c>
    </row>
    <row r="79" spans="1:15" ht="45" x14ac:dyDescent="0.2">
      <c r="A79" s="291" t="s">
        <v>117</v>
      </c>
      <c r="B79" s="272" t="s">
        <v>118</v>
      </c>
      <c r="C79" s="306">
        <v>5478939178</v>
      </c>
      <c r="D79" s="306">
        <v>0</v>
      </c>
      <c r="E79" s="306">
        <v>0</v>
      </c>
      <c r="F79" s="306">
        <v>5478939178</v>
      </c>
      <c r="G79" s="306">
        <v>0</v>
      </c>
      <c r="H79" s="313">
        <v>5469092359</v>
      </c>
      <c r="I79" s="306">
        <v>9846819</v>
      </c>
      <c r="J79" s="306">
        <v>5175374738</v>
      </c>
      <c r="K79" s="306">
        <v>2884269632.5</v>
      </c>
      <c r="L79" s="306">
        <v>2884269632.5</v>
      </c>
      <c r="M79" s="306">
        <v>2875157291.5</v>
      </c>
      <c r="N79" s="101">
        <v>0.94459430372599762</v>
      </c>
      <c r="O79" s="100">
        <v>0.52642848164502842</v>
      </c>
    </row>
    <row r="80" spans="1:15" ht="56.25" x14ac:dyDescent="0.2">
      <c r="A80" s="292" t="s">
        <v>119</v>
      </c>
      <c r="B80" s="273" t="s">
        <v>120</v>
      </c>
      <c r="C80" s="306">
        <v>841218420</v>
      </c>
      <c r="D80" s="306">
        <v>0</v>
      </c>
      <c r="E80" s="306">
        <v>0</v>
      </c>
      <c r="F80" s="306">
        <v>841218420</v>
      </c>
      <c r="G80" s="306">
        <v>0</v>
      </c>
      <c r="H80" s="313">
        <v>759219840</v>
      </c>
      <c r="I80" s="306">
        <v>81998580</v>
      </c>
      <c r="J80" s="306">
        <v>673533038</v>
      </c>
      <c r="K80" s="306">
        <v>345774682</v>
      </c>
      <c r="L80" s="306">
        <v>345774682</v>
      </c>
      <c r="M80" s="306">
        <v>345774682</v>
      </c>
      <c r="N80" s="97">
        <v>0.80066368256653253</v>
      </c>
      <c r="O80" s="96">
        <v>0.41104031221760456</v>
      </c>
    </row>
    <row r="81" spans="1:15" ht="56.25" x14ac:dyDescent="0.2">
      <c r="A81" s="292" t="s">
        <v>121</v>
      </c>
      <c r="B81" s="273" t="s">
        <v>122</v>
      </c>
      <c r="C81" s="306">
        <v>2113630925</v>
      </c>
      <c r="D81" s="306">
        <v>0</v>
      </c>
      <c r="E81" s="306">
        <v>0</v>
      </c>
      <c r="F81" s="306">
        <v>2113630925</v>
      </c>
      <c r="G81" s="306">
        <v>0</v>
      </c>
      <c r="H81" s="313">
        <v>1896471477</v>
      </c>
      <c r="I81" s="306">
        <v>217159448</v>
      </c>
      <c r="J81" s="306">
        <v>1634431280</v>
      </c>
      <c r="K81" s="306">
        <v>940736071.5</v>
      </c>
      <c r="L81" s="306">
        <v>940736071.5</v>
      </c>
      <c r="M81" s="306">
        <v>939194564.5</v>
      </c>
      <c r="N81" s="97">
        <v>0.77328130501307835</v>
      </c>
      <c r="O81" s="96">
        <v>0.44508057692238773</v>
      </c>
    </row>
    <row r="82" spans="1:15" ht="45" x14ac:dyDescent="0.2">
      <c r="A82" s="292" t="s">
        <v>123</v>
      </c>
      <c r="B82" s="273" t="s">
        <v>124</v>
      </c>
      <c r="C82" s="306">
        <v>550000000</v>
      </c>
      <c r="D82" s="306">
        <v>0</v>
      </c>
      <c r="E82" s="306">
        <v>0</v>
      </c>
      <c r="F82" s="306">
        <v>550000000</v>
      </c>
      <c r="G82" s="306">
        <v>0</v>
      </c>
      <c r="H82" s="313">
        <v>550000000</v>
      </c>
      <c r="I82" s="306">
        <v>0</v>
      </c>
      <c r="J82" s="306">
        <v>0</v>
      </c>
      <c r="K82" s="306">
        <v>0</v>
      </c>
      <c r="L82" s="306">
        <v>0</v>
      </c>
      <c r="M82" s="306">
        <v>0</v>
      </c>
      <c r="N82" s="97">
        <v>0</v>
      </c>
      <c r="O82" s="96">
        <v>0</v>
      </c>
    </row>
    <row r="83" spans="1:15" ht="67.5" x14ac:dyDescent="0.2">
      <c r="A83" s="292" t="s">
        <v>125</v>
      </c>
      <c r="B83" s="273" t="s">
        <v>126</v>
      </c>
      <c r="C83" s="306">
        <v>3740440000</v>
      </c>
      <c r="D83" s="306">
        <v>0</v>
      </c>
      <c r="E83" s="306">
        <v>0</v>
      </c>
      <c r="F83" s="306">
        <v>3740440000</v>
      </c>
      <c r="G83" s="306">
        <v>0</v>
      </c>
      <c r="H83" s="313">
        <v>3730606667</v>
      </c>
      <c r="I83" s="306">
        <v>9833333</v>
      </c>
      <c r="J83" s="306">
        <v>1627156267.1300001</v>
      </c>
      <c r="K83" s="306">
        <v>622946673</v>
      </c>
      <c r="L83" s="306">
        <v>622946673</v>
      </c>
      <c r="M83" s="306">
        <v>622946673</v>
      </c>
      <c r="N83" s="97">
        <v>0.43501734211215798</v>
      </c>
      <c r="O83" s="96">
        <v>0.16654368817572265</v>
      </c>
    </row>
    <row r="84" spans="1:15" ht="67.5" x14ac:dyDescent="0.2">
      <c r="A84" s="292" t="s">
        <v>127</v>
      </c>
      <c r="B84" s="273" t="s">
        <v>128</v>
      </c>
      <c r="C84" s="306">
        <v>1030770275</v>
      </c>
      <c r="D84" s="306">
        <v>0</v>
      </c>
      <c r="E84" s="306">
        <v>0</v>
      </c>
      <c r="F84" s="306">
        <v>1030770275</v>
      </c>
      <c r="G84" s="306">
        <v>0</v>
      </c>
      <c r="H84" s="313">
        <v>754366667</v>
      </c>
      <c r="I84" s="306">
        <v>276403608</v>
      </c>
      <c r="J84" s="306">
        <v>301466668</v>
      </c>
      <c r="K84" s="306">
        <v>174965993</v>
      </c>
      <c r="L84" s="306">
        <v>174965993</v>
      </c>
      <c r="M84" s="306">
        <v>174965993</v>
      </c>
      <c r="N84" s="97">
        <v>0.29246736669817142</v>
      </c>
      <c r="O84" s="96">
        <v>0.16974295557756552</v>
      </c>
    </row>
    <row r="85" spans="1:15" ht="56.25" x14ac:dyDescent="0.2">
      <c r="A85" s="292" t="s">
        <v>129</v>
      </c>
      <c r="B85" s="273" t="s">
        <v>130</v>
      </c>
      <c r="C85" s="306">
        <v>515323489</v>
      </c>
      <c r="D85" s="306">
        <v>0</v>
      </c>
      <c r="E85" s="306">
        <v>0</v>
      </c>
      <c r="F85" s="306">
        <v>515323489</v>
      </c>
      <c r="G85" s="306">
        <v>0</v>
      </c>
      <c r="H85" s="313">
        <v>515323489</v>
      </c>
      <c r="I85" s="306">
        <v>0</v>
      </c>
      <c r="J85" s="306">
        <v>515323489</v>
      </c>
      <c r="K85" s="306">
        <v>154597047</v>
      </c>
      <c r="L85" s="306">
        <v>154597047</v>
      </c>
      <c r="M85" s="306">
        <v>154597047</v>
      </c>
      <c r="N85" s="97">
        <v>1</v>
      </c>
      <c r="O85" s="96">
        <v>0.30000000058215859</v>
      </c>
    </row>
    <row r="86" spans="1:15" ht="56.25" x14ac:dyDescent="0.2">
      <c r="A86" s="292" t="s">
        <v>131</v>
      </c>
      <c r="B86" s="273" t="s">
        <v>132</v>
      </c>
      <c r="C86" s="306">
        <v>2401001710</v>
      </c>
      <c r="D86" s="306">
        <v>0</v>
      </c>
      <c r="E86" s="306">
        <v>0</v>
      </c>
      <c r="F86" s="306">
        <v>2401001710</v>
      </c>
      <c r="G86" s="306">
        <v>0</v>
      </c>
      <c r="H86" s="313">
        <v>2203255450.3099999</v>
      </c>
      <c r="I86" s="306">
        <v>197746259.69</v>
      </c>
      <c r="J86" s="306">
        <v>1514525459.6500001</v>
      </c>
      <c r="K86" s="306">
        <v>943952032.88999999</v>
      </c>
      <c r="L86" s="306">
        <v>943952032.88999999</v>
      </c>
      <c r="M86" s="306">
        <v>943952032.88999999</v>
      </c>
      <c r="N86" s="97">
        <v>0.63078899666839472</v>
      </c>
      <c r="O86" s="96">
        <v>0.39314925472918549</v>
      </c>
    </row>
    <row r="87" spans="1:15" ht="56.25" x14ac:dyDescent="0.2">
      <c r="A87" s="292" t="s">
        <v>133</v>
      </c>
      <c r="B87" s="273" t="s">
        <v>134</v>
      </c>
      <c r="C87" s="306">
        <v>1358500000</v>
      </c>
      <c r="D87" s="306">
        <v>0</v>
      </c>
      <c r="E87" s="306">
        <v>0</v>
      </c>
      <c r="F87" s="306">
        <v>1358500000</v>
      </c>
      <c r="G87" s="306">
        <v>0</v>
      </c>
      <c r="H87" s="313">
        <v>1228752572</v>
      </c>
      <c r="I87" s="306">
        <v>129747428</v>
      </c>
      <c r="J87" s="306">
        <v>1226906782</v>
      </c>
      <c r="K87" s="306">
        <v>240598333</v>
      </c>
      <c r="L87" s="306">
        <v>240598333</v>
      </c>
      <c r="M87" s="306">
        <v>240598333</v>
      </c>
      <c r="N87" s="97">
        <v>0.90313344276775853</v>
      </c>
      <c r="O87" s="96">
        <v>0.17710587633419211</v>
      </c>
    </row>
    <row r="88" spans="1:15" ht="56.25" x14ac:dyDescent="0.2">
      <c r="A88" s="292" t="s">
        <v>135</v>
      </c>
      <c r="B88" s="273" t="s">
        <v>136</v>
      </c>
      <c r="C88" s="306">
        <v>1276000000</v>
      </c>
      <c r="D88" s="306">
        <v>0</v>
      </c>
      <c r="E88" s="306">
        <v>0</v>
      </c>
      <c r="F88" s="306">
        <v>1276000000</v>
      </c>
      <c r="G88" s="306">
        <v>0</v>
      </c>
      <c r="H88" s="313">
        <v>1093500000</v>
      </c>
      <c r="I88" s="306">
        <v>182500000</v>
      </c>
      <c r="J88" s="306">
        <v>456840000</v>
      </c>
      <c r="K88" s="306">
        <v>216006667</v>
      </c>
      <c r="L88" s="306">
        <v>216006667</v>
      </c>
      <c r="M88" s="306">
        <v>216006667</v>
      </c>
      <c r="N88" s="97">
        <v>0.35802507836990594</v>
      </c>
      <c r="O88" s="96">
        <v>0.16928422178683386</v>
      </c>
    </row>
    <row r="89" spans="1:15" ht="68.25" thickBot="1" x14ac:dyDescent="0.25">
      <c r="A89" s="293" t="s">
        <v>137</v>
      </c>
      <c r="B89" s="274" t="s">
        <v>138</v>
      </c>
      <c r="C89" s="306">
        <v>1694176003</v>
      </c>
      <c r="D89" s="306">
        <v>0</v>
      </c>
      <c r="E89" s="306">
        <v>0</v>
      </c>
      <c r="F89" s="306">
        <v>1694176003</v>
      </c>
      <c r="G89" s="306">
        <v>0</v>
      </c>
      <c r="H89" s="313">
        <v>1510656000</v>
      </c>
      <c r="I89" s="306">
        <v>183520003</v>
      </c>
      <c r="J89" s="306">
        <v>1378744615</v>
      </c>
      <c r="K89" s="306">
        <v>667899219</v>
      </c>
      <c r="L89" s="306">
        <v>667899219</v>
      </c>
      <c r="M89" s="306">
        <v>667899219</v>
      </c>
      <c r="N89" s="93">
        <v>0.81381427464357725</v>
      </c>
      <c r="O89" s="92">
        <v>0.39423248695371821</v>
      </c>
    </row>
    <row r="90" spans="1:15" s="88" customFormat="1" ht="14.25" thickTop="1" thickBot="1" x14ac:dyDescent="0.3">
      <c r="A90" s="321" t="s">
        <v>174</v>
      </c>
      <c r="B90" s="322" t="s">
        <v>0</v>
      </c>
      <c r="C90" s="91">
        <v>63480363515</v>
      </c>
      <c r="D90" s="91">
        <v>5727827781</v>
      </c>
      <c r="E90" s="91">
        <v>5464702296</v>
      </c>
      <c r="F90" s="91">
        <v>63743489000</v>
      </c>
      <c r="G90" s="91">
        <v>9675384416</v>
      </c>
      <c r="H90" s="91">
        <v>51069261201.639999</v>
      </c>
      <c r="I90" s="91">
        <v>2998843382.3600001</v>
      </c>
      <c r="J90" s="91">
        <v>38938081926.159996</v>
      </c>
      <c r="K90" s="91">
        <v>26589140477.589996</v>
      </c>
      <c r="L90" s="91">
        <v>26589140477.589996</v>
      </c>
      <c r="M90" s="91">
        <v>26573071955.589996</v>
      </c>
      <c r="N90" s="90">
        <v>0.61085583072115801</v>
      </c>
      <c r="O90" s="89">
        <v>0.4171271590983982</v>
      </c>
    </row>
    <row r="91" spans="1:15" ht="12" thickTop="1" x14ac:dyDescent="0.2">
      <c r="A91" s="16" t="s">
        <v>175</v>
      </c>
    </row>
    <row r="94" spans="1:15" x14ac:dyDescent="0.2">
      <c r="D94" s="86"/>
      <c r="E94" s="86"/>
    </row>
  </sheetData>
  <mergeCells count="10">
    <mergeCell ref="A90:B90"/>
    <mergeCell ref="A69:B69"/>
    <mergeCell ref="A74:B74"/>
    <mergeCell ref="A1:O1"/>
    <mergeCell ref="A2:O2"/>
    <mergeCell ref="A3:O3"/>
    <mergeCell ref="A35:B35"/>
    <mergeCell ref="A5:B5"/>
    <mergeCell ref="A6:B6"/>
    <mergeCell ref="A78:B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eje jul</vt:lpstr>
      <vt:lpstr>Agosto</vt:lpstr>
      <vt:lpstr>eje ago</vt:lpstr>
      <vt:lpstr>Sep</vt:lpstr>
      <vt:lpstr>eje sep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Yency Mabel Romero Aguilar</dc:creator>
  <cp:lastModifiedBy>Yency Mabel Romero Aguilar</cp:lastModifiedBy>
  <dcterms:created xsi:type="dcterms:W3CDTF">2023-07-07T16:31:11Z</dcterms:created>
  <dcterms:modified xsi:type="dcterms:W3CDTF">2023-10-05T15:20:24Z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